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'Лист1'!$A$1:$L$183</definedName>
  </definedNames>
  <calcPr fullCalcOnLoad="1"/>
</workbook>
</file>

<file path=xl/sharedStrings.xml><?xml version="1.0" encoding="utf-8"?>
<sst xmlns="http://schemas.openxmlformats.org/spreadsheetml/2006/main" count="1417" uniqueCount="324">
  <si>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</si>
  <si>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</si>
  <si>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</si>
  <si>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</si>
  <si>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</si>
  <si>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</si>
  <si>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</si>
  <si>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</si>
  <si>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</si>
  <si>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</si>
  <si>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</si>
  <si>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</si>
  <si>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</si>
  <si>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</si>
  <si>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</si>
  <si>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</si>
  <si>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</si>
  <si>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</si>
  <si>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</si>
  <si>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</si>
  <si>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</si>
  <si>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</si>
  <si>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</si>
  <si>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</si>
  <si>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</si>
  <si>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</si>
  <si>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</si>
  <si>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</si>
  <si>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</si>
  <si>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</si>
  <si>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</si>
  <si>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</si>
  <si>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</si>
  <si>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</si>
  <si>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</si>
  <si>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</si>
  <si>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</si>
  <si>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</si>
  <si>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</si>
  <si>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</si>
  <si>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</si>
  <si>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</si>
  <si>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</si>
  <si>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</si>
  <si>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</si>
  <si>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</si>
  <si>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</si>
  <si>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</si>
  <si>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</si>
  <si>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</si>
  <si>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</si>
  <si>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</si>
  <si>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</si>
  <si>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</si>
  <si>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</si>
  <si>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</si>
  <si>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</si>
  <si>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</si>
  <si>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</si>
  <si>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</si>
  <si>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</si>
  <si>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</si>
  <si>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</si>
  <si>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</si>
  <si>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</si>
  <si>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</si>
  <si>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</si>
  <si>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</si>
  <si>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</si>
  <si>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</si>
  <si>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</si>
  <si>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</si>
  <si>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</si>
  <si>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</si>
  <si>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</si>
  <si>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</si>
  <si>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</si>
  <si>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</si>
  <si>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</si>
  <si>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</si>
  <si>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</si>
  <si>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</si>
  <si>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</si>
  <si>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</si>
  <si>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</si>
  <si>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</si>
  <si>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</si>
  <si>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</si>
  <si>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</si>
  <si>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</si>
  <si>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</si>
  <si>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</si>
  <si>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</si>
  <si>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</si>
  <si>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</si>
  <si>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</si>
  <si>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</si>
  <si>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</si>
  <si>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</si>
  <si>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</si>
  <si>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065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</si>
  <si>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</si>
  <si>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</si>
  <si>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</si>
  <si>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</si>
  <si>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</si>
  <si>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</si>
  <si>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</si>
  <si>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</si>
  <si>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</si>
  <si>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</si>
  <si>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</si>
  <si>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</si>
  <si>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</si>
  <si>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</si>
  <si>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</si>
  <si>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</si>
  <si>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</si>
  <si>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</si>
  <si>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</si>
  <si>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</si>
  <si>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</si>
  <si>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</si>
  <si>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</si>
  <si>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</si>
  <si>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</si>
  <si>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</si>
  <si>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</si>
  <si>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</si>
  <si>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</si>
  <si>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</si>
  <si>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</si>
  <si>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</si>
  <si>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</si>
  <si>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</si>
  <si>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</si>
  <si>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</si>
  <si>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</si>
  <si>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</si>
  <si>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</si>
  <si>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</si>
  <si>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</si>
  <si>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</si>
  <si>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</si>
  <si>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</si>
  <si>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</si>
  <si>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</si>
  <si>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</si>
  <si>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</si>
  <si>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</si>
  <si>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</si>
  <si>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</si>
  <si>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</si>
  <si>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</si>
  <si>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</si>
  <si>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</si>
  <si>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</si>
  <si>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</si>
  <si>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</si>
  <si>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</si>
  <si>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</si>
  <si>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</si>
  <si>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</si>
  <si>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</si>
  <si>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</si>
  <si>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</si>
  <si>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</si>
  <si>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</si>
  <si>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</si>
  <si>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</si>
  <si>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</si>
  <si>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</si>
  <si>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</si>
  <si>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</si>
  <si>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</si>
  <si>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</si>
  <si>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</si>
  <si>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</si>
  <si>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</si>
  <si>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</t>
  </si>
  <si>
    <t>042</t>
  </si>
  <si>
    <t>Плата за размещение отходов производства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</si>
  <si>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</si>
  <si>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</si>
  <si>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</si>
  <si>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</si>
  <si>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</si>
  <si>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</si>
  <si>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</si>
  <si>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</si>
  <si>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</si>
  <si>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</si>
  <si>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</si>
  <si>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</si>
  <si>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</si>
  <si>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</si>
  <si>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</si>
  <si>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</si>
  <si>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                                                                                                                                 И Т О Г О</t>
  </si>
  <si>
    <t xml:space="preserve">Субсидия бюджетам на поддержку отрасли культуры
</t>
  </si>
  <si>
    <t>25</t>
  </si>
  <si>
    <t>519</t>
  </si>
  <si>
    <t xml:space="preserve">Субсидия бюджетам муниципальных районов на поддержку отрасли культуры
</t>
  </si>
  <si>
    <t>1021</t>
  </si>
  <si>
    <t>1048</t>
  </si>
  <si>
    <t>1049</t>
  </si>
  <si>
    <t>7395</t>
  </si>
  <si>
    <t>7412</t>
  </si>
  <si>
    <t>7413</t>
  </si>
  <si>
    <t>7488</t>
  </si>
  <si>
    <t>7492</t>
  </si>
  <si>
    <t>7508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</si>
  <si>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</si>
  <si>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</si>
  <si>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</si>
  <si>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</si>
  <si>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</si>
  <si>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</si>
  <si>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</si>
  <si>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</si>
  <si>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</si>
  <si>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</si>
  <si>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</si>
  <si>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</si>
  <si>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</si>
  <si>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</si>
  <si>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</si>
  <si>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</si>
  <si>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</si>
  <si>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</si>
  <si>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</si>
  <si>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</si>
  <si>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</si>
  <si>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</si>
  <si>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Прочие неналоговые доходы</t>
  </si>
  <si>
    <t>Невыясненные поступления</t>
  </si>
  <si>
    <t>Невыясненные поступления,зачисляемые в бюджеты муниципальных районов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</si>
  <si>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</si>
  <si>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</si>
  <si>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</si>
  <si>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</si>
  <si>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>497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</si>
  <si>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</si>
  <si>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реализацию мероприятий по обеспечению жильем молодых семей
</t>
  </si>
  <si>
    <t>1039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</si>
  <si>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</si>
  <si>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</si>
  <si>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</si>
  <si>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7645</t>
  </si>
  <si>
    <t>Прочие субсидии бюджетам муниципальных районов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</si>
  <si>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</si>
  <si>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иными организациями остатков субсидий прошлых лет
</t>
  </si>
  <si>
    <t xml:space="preserve">Субсидии бюджетам на оснащение объектов спортивной инфраструктуры спортивно-технологическим оборудованием
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</si>
  <si>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</si>
  <si>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</si>
  <si>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467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</si>
  <si>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</si>
  <si>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</si>
  <si>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</si>
  <si>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2138</t>
  </si>
  <si>
    <t>Субсидия бюджетам муниципальных образований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</si>
  <si>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</si>
  <si>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</si>
  <si>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7571</t>
  </si>
  <si>
    <t>7741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</si>
  <si>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</si>
  <si>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</si>
  <si>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</si>
  <si>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7840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</si>
  <si>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</si>
  <si>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</si>
  <si>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Межбюджетные трансферты, передаваемые бюджетам на приобретение автотранспорта
</t>
  </si>
  <si>
    <t>45</t>
  </si>
  <si>
    <t>293</t>
  </si>
  <si>
    <t>Межбюджетные трансферты, передаваемые бюджетам муниципальных районов на приобретение автотранспорта</t>
  </si>
  <si>
    <t xml:space="preserve">Прочие межбюджетные трансферты, передаваемые бюджетам
</t>
  </si>
  <si>
    <t>49</t>
  </si>
  <si>
    <t xml:space="preserve">Прочие межбюджетные трансферты, передаваемые бюджетам муниципальных районо
</t>
  </si>
  <si>
    <t>7740</t>
  </si>
  <si>
    <t>Прочие межбюджетные трансферты бюджетам муниципальных районов 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</t>
  </si>
  <si>
    <t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</si>
  <si>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</si>
  <si>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241</t>
  </si>
  <si>
    <t>251</t>
  </si>
  <si>
    <t>261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</si>
  <si>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</si>
  <si>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</si>
  <si>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</si>
  <si>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бюджетов муниципальных районов от возврата бюджетными учреждениями остатков субсидий прошлых лет
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</si>
  <si>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</si>
  <si>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7607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</si>
  <si>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</si>
  <si>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</si>
  <si>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районов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</si>
  <si>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</si>
  <si>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</si>
  <si>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</si>
  <si>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</si>
  <si>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</si>
  <si>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</si>
  <si>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</si>
  <si>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</si>
  <si>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1037</t>
  </si>
  <si>
    <t>Субсидии бюджетам муниципальных районов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по министерству финансов Красноярского края в рамках непрограммных расходов отдельных органов исполнительной власти</t>
  </si>
  <si>
    <t>1038</t>
  </si>
  <si>
    <t>Субсидии бюджетам муниципальных районов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</si>
  <si>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</si>
  <si>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</si>
  <si>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7745</t>
  </si>
  <si>
    <t>Прочие межбюджетные трансферты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</si>
  <si>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Плата за размещение твердых коммунальных отходов</t>
  </si>
  <si>
    <t>1023</t>
  </si>
  <si>
    <t>Субсидии бюджетам муниципальных районов на обеспечение с 1 октября 2019 года повышения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</si>
  <si>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</si>
  <si>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Суммы по искам о возмещении вреда, причиненного окружающей среде
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</si>
  <si>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</si>
  <si>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>код классификации доходов</t>
  </si>
  <si>
    <t>Утверждено Решением о бюджете</t>
  </si>
  <si>
    <t>Исполнено</t>
  </si>
  <si>
    <t>% исполнения</t>
  </si>
  <si>
    <t xml:space="preserve">Приложение 4 </t>
  </si>
  <si>
    <t>к Решению Пировского районного Совета депутатов "Об утверждении отчета об исполнении районного бюджета за 2019 год"</t>
  </si>
  <si>
    <t>Доходы  районного бюджета по кодам видов доходов, подвидов доходов, классификации операций сектора государственного управления, относящиеся к доходам бюджета за 2019 год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</si>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</sst>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quotePrefix="1">
      <alignment horizontal="center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0" fontId="18" fillId="0" borderId="11" xfId="0" applyFont="1" applyFill="1" applyBorder="1" applyAlignment="1">
      <alignment horizontal="left" vertical="top"/>
    </xf>
    <xf numFmtId="49" fontId="18" fillId="0" borderId="11" xfId="0" applyNumberFormat="1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vertical="top" wrapText="1"/>
    </xf>
    <xf numFmtId="2" fontId="18" fillId="0" borderId="11" xfId="0" applyNumberFormat="1" applyFont="1" applyFill="1" applyBorder="1" applyAlignment="1">
      <alignment vertical="top" wrapText="1"/>
    </xf>
    <xf numFmtId="2" fontId="18" fillId="0" borderId="11" xfId="0" applyNumberFormat="1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Font="1" applyFill="1" applyBorder="1" applyAlignment="1" applyProtection="1">
      <alignment horizontal="justify" vertical="top" wrapText="1"/>
      <protection locked="0"/>
    </xf>
    <xf numFmtId="0" fontId="18" fillId="0" borderId="11" xfId="55" applyNumberFormat="1" applyFont="1" applyFill="1" applyBorder="1" applyAlignment="1">
      <alignment horizontal="justify" vertical="top" wrapText="1"/>
      <protection/>
    </xf>
    <xf numFmtId="0" fontId="18" fillId="0" borderId="11" xfId="0" applyFont="1" applyFill="1" applyBorder="1" applyAlignment="1" applyProtection="1">
      <alignment horizontal="justify" wrapText="1"/>
      <protection locked="0"/>
    </xf>
    <xf numFmtId="0" fontId="18" fillId="0" borderId="11" xfId="0" applyFont="1" applyFill="1" applyBorder="1" applyAlignment="1" applyProtection="1">
      <alignment vertical="top" wrapText="1"/>
      <protection locked="0"/>
    </xf>
    <xf numFmtId="2" fontId="31" fillId="0" borderId="11" xfId="0" applyNumberFormat="1" applyFont="1" applyFill="1" applyBorder="1" applyAlignment="1">
      <alignment vertical="top"/>
    </xf>
    <xf numFmtId="2" fontId="31" fillId="0" borderId="11" xfId="0" applyNumberFormat="1" applyFont="1" applyFill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7"/>
  <sheetViews>
    <sheetView tabSelected="1" view="pageBreakPreview" zoomScale="75" zoomScaleNormal="90" zoomScaleSheetLayoutView="75" workbookViewId="0" topLeftCell="A1">
      <selection activeCell="I6" sqref="I6:I7"/>
    </sheetView>
  </sheetViews>
  <sheetFormatPr defaultColWidth="9.00390625" defaultRowHeight="12.75"/>
  <cols>
    <col min="1" max="1" width="4.375" style="8" customWidth="1"/>
    <col min="2" max="2" width="3.125" style="9" customWidth="1"/>
    <col min="3" max="3" width="3.375" style="9" customWidth="1"/>
    <col min="4" max="4" width="3.25390625" style="9" customWidth="1"/>
    <col min="5" max="5" width="4.375" style="9" customWidth="1"/>
    <col min="6" max="6" width="3.00390625" style="9" customWidth="1"/>
    <col min="7" max="7" width="5.00390625" style="9" customWidth="1"/>
    <col min="8" max="8" width="6.75390625" style="9" customWidth="1"/>
    <col min="9" max="9" width="72.25390625" style="9" customWidth="1"/>
    <col min="10" max="11" width="12.875" style="8" customWidth="1"/>
    <col min="12" max="12" width="18.00390625" style="8" customWidth="1"/>
    <col min="13" max="13" width="4.00390625" style="19" bestFit="1" customWidth="1"/>
    <col min="14" max="14" width="6.875" style="19" customWidth="1"/>
    <col min="15" max="15" width="4.125" style="19" customWidth="1"/>
    <col min="16" max="16" width="3.75390625" style="19" customWidth="1"/>
    <col min="17" max="17" width="4.625" style="19" customWidth="1"/>
    <col min="18" max="18" width="2.75390625" style="19" bestFit="1" customWidth="1"/>
    <col min="19" max="19" width="4.375" style="19" bestFit="1" customWidth="1"/>
    <col min="20" max="20" width="3.625" style="19" bestFit="1" customWidth="1"/>
    <col min="21" max="21" width="10.875" style="19" bestFit="1" customWidth="1"/>
    <col min="22" max="23" width="11.00390625" style="20" bestFit="1" customWidth="1"/>
    <col min="24" max="26" width="9.375" style="19" customWidth="1"/>
    <col min="27" max="27" width="5.75390625" style="19" customWidth="1"/>
    <col min="28" max="31" width="4.25390625" style="19" customWidth="1"/>
    <col min="32" max="45" width="9.125" style="19" customWidth="1"/>
    <col min="46" max="16384" width="9.125" style="8" customWidth="1"/>
  </cols>
  <sheetData>
    <row r="1" spans="1:45" s="3" customFormat="1" ht="15.75">
      <c r="A1" s="1"/>
      <c r="B1" s="2"/>
      <c r="C1" s="2"/>
      <c r="D1" s="2"/>
      <c r="E1" s="2"/>
      <c r="F1" s="2"/>
      <c r="G1" s="2"/>
      <c r="H1" s="2"/>
      <c r="I1" s="2"/>
      <c r="J1" s="44" t="s">
        <v>320</v>
      </c>
      <c r="K1" s="45"/>
      <c r="L1" s="45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46" t="s">
        <v>321</v>
      </c>
      <c r="K2" s="47"/>
      <c r="L2" s="47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3" customFormat="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3" customFormat="1" ht="45" customHeight="1">
      <c r="A4" s="43"/>
      <c r="B4" s="57" t="s">
        <v>322</v>
      </c>
      <c r="C4" s="58"/>
      <c r="D4" s="58"/>
      <c r="E4" s="58"/>
      <c r="F4" s="58"/>
      <c r="G4" s="58"/>
      <c r="H4" s="58"/>
      <c r="I4" s="58"/>
      <c r="J4" s="58"/>
      <c r="K4" s="58"/>
      <c r="L4" s="42"/>
      <c r="M4" s="42"/>
      <c r="N4" s="42"/>
      <c r="O4" s="42"/>
      <c r="P4" s="42"/>
      <c r="Q4" s="42"/>
      <c r="R4" s="42"/>
      <c r="S4" s="42"/>
      <c r="T4" s="42"/>
      <c r="U4" s="42"/>
      <c r="V4" s="11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3" customFormat="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2" t="s">
        <v>14</v>
      </c>
      <c r="M5" s="10"/>
      <c r="N5" s="10"/>
      <c r="O5" s="10"/>
      <c r="P5" s="10"/>
      <c r="Q5" s="10"/>
      <c r="R5" s="10"/>
      <c r="S5" s="10"/>
      <c r="T5" s="10"/>
      <c r="U5" s="10"/>
      <c r="V5" s="11"/>
      <c r="W5" s="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5" customFormat="1" ht="35.25" customHeight="1">
      <c r="A6" s="51" t="s">
        <v>6</v>
      </c>
      <c r="B6" s="55" t="s">
        <v>316</v>
      </c>
      <c r="C6" s="55"/>
      <c r="D6" s="55"/>
      <c r="E6" s="55"/>
      <c r="F6" s="55"/>
      <c r="G6" s="55"/>
      <c r="H6" s="56"/>
      <c r="I6" s="53" t="s">
        <v>15</v>
      </c>
      <c r="J6" s="48" t="s">
        <v>317</v>
      </c>
      <c r="K6" s="48" t="s">
        <v>318</v>
      </c>
      <c r="L6" s="48" t="s">
        <v>319</v>
      </c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5" customFormat="1" ht="150" customHeight="1">
      <c r="A7" s="52"/>
      <c r="B7" s="23" t="s">
        <v>0</v>
      </c>
      <c r="C7" s="23" t="s">
        <v>1</v>
      </c>
      <c r="D7" s="23" t="s">
        <v>2</v>
      </c>
      <c r="E7" s="23" t="s">
        <v>3</v>
      </c>
      <c r="F7" s="24" t="s">
        <v>7</v>
      </c>
      <c r="G7" s="24" t="s">
        <v>17</v>
      </c>
      <c r="H7" s="24" t="s">
        <v>16</v>
      </c>
      <c r="I7" s="54"/>
      <c r="J7" s="49"/>
      <c r="K7" s="49"/>
      <c r="L7" s="49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6" customFormat="1" ht="15.75">
      <c r="A8" s="25"/>
      <c r="B8" s="26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6" t="s">
        <v>5</v>
      </c>
      <c r="I8" s="27">
        <v>9</v>
      </c>
      <c r="J8" s="28">
        <v>10</v>
      </c>
      <c r="K8" s="28">
        <v>11</v>
      </c>
      <c r="L8" s="28">
        <v>12</v>
      </c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7" customFormat="1" ht="14.25" customHeight="1">
      <c r="A9" s="29">
        <v>1</v>
      </c>
      <c r="B9" s="30" t="s">
        <v>4</v>
      </c>
      <c r="C9" s="30" t="s">
        <v>18</v>
      </c>
      <c r="D9" s="30" t="s">
        <v>18</v>
      </c>
      <c r="E9" s="30" t="s">
        <v>19</v>
      </c>
      <c r="F9" s="30" t="s">
        <v>18</v>
      </c>
      <c r="G9" s="30" t="s">
        <v>20</v>
      </c>
      <c r="H9" s="30" t="s">
        <v>19</v>
      </c>
      <c r="I9" s="31" t="s">
        <v>21</v>
      </c>
      <c r="J9" s="32">
        <f>J10+J18+J28+J35+J38+J46+J54+J60+J67+J79</f>
        <v>39504.93</v>
      </c>
      <c r="K9" s="32">
        <f>K10+K18+K28+K35+K38+K46+K54+K60+K67+K79</f>
        <v>40065.659999999996</v>
      </c>
      <c r="L9" s="32">
        <f>K9/J9*100</f>
        <v>101.41939246569984</v>
      </c>
      <c r="M9" s="17"/>
      <c r="N9" s="17"/>
      <c r="O9" s="17"/>
      <c r="P9" s="17"/>
      <c r="Q9" s="17"/>
      <c r="R9" s="16"/>
      <c r="S9" s="16"/>
      <c r="T9" s="16"/>
      <c r="U9" s="16"/>
      <c r="V9" s="17"/>
      <c r="W9" s="17"/>
      <c r="X9" s="18"/>
      <c r="Y9" s="18"/>
      <c r="Z9" s="18"/>
      <c r="AA9" s="18"/>
      <c r="AB9" s="18"/>
      <c r="AC9" s="18"/>
      <c r="AD9" s="18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7" customFormat="1" ht="14.25" customHeight="1">
      <c r="A10" s="29">
        <v>2</v>
      </c>
      <c r="B10" s="30" t="s">
        <v>4</v>
      </c>
      <c r="C10" s="30" t="s">
        <v>24</v>
      </c>
      <c r="D10" s="30" t="s">
        <v>18</v>
      </c>
      <c r="E10" s="30" t="s">
        <v>19</v>
      </c>
      <c r="F10" s="30" t="s">
        <v>18</v>
      </c>
      <c r="G10" s="30" t="s">
        <v>20</v>
      </c>
      <c r="H10" s="30" t="s">
        <v>19</v>
      </c>
      <c r="I10" s="31" t="s">
        <v>86</v>
      </c>
      <c r="J10" s="33">
        <f>J11+J13</f>
        <v>23293.54</v>
      </c>
      <c r="K10" s="33">
        <f>K11+K13</f>
        <v>23709.25</v>
      </c>
      <c r="L10" s="32">
        <f aca="true" t="shared" si="0" ref="L10:L74">K10/J10*100</f>
        <v>101.784657892274</v>
      </c>
      <c r="M10" s="17"/>
      <c r="N10" s="17"/>
      <c r="O10" s="17"/>
      <c r="P10" s="17"/>
      <c r="Q10" s="17"/>
      <c r="R10" s="16"/>
      <c r="S10" s="16"/>
      <c r="T10" s="16"/>
      <c r="U10" s="17"/>
      <c r="V10" s="17"/>
      <c r="W10" s="17"/>
      <c r="X10" s="17"/>
      <c r="Y10" s="17"/>
      <c r="Z10" s="17"/>
      <c r="AA10" s="18"/>
      <c r="AB10" s="18"/>
      <c r="AC10" s="18"/>
      <c r="AD10" s="18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7" customFormat="1" ht="14.25" customHeight="1">
      <c r="A11" s="29">
        <v>3</v>
      </c>
      <c r="B11" s="30" t="s">
        <v>4</v>
      </c>
      <c r="C11" s="30" t="s">
        <v>24</v>
      </c>
      <c r="D11" s="30" t="s">
        <v>24</v>
      </c>
      <c r="E11" s="30" t="s">
        <v>19</v>
      </c>
      <c r="F11" s="30" t="s">
        <v>18</v>
      </c>
      <c r="G11" s="30" t="s">
        <v>20</v>
      </c>
      <c r="H11" s="30" t="s">
        <v>26</v>
      </c>
      <c r="I11" s="31" t="s">
        <v>87</v>
      </c>
      <c r="J11" s="33">
        <f>J12</f>
        <v>462.5</v>
      </c>
      <c r="K11" s="33">
        <f>K12</f>
        <v>468.93</v>
      </c>
      <c r="L11" s="32">
        <f t="shared" si="0"/>
        <v>101.39027027027028</v>
      </c>
      <c r="M11" s="16"/>
      <c r="N11" s="16"/>
      <c r="O11" s="16"/>
      <c r="P11" s="16"/>
      <c r="Q11" s="16"/>
      <c r="R11" s="16"/>
      <c r="S11" s="16"/>
      <c r="T11" s="16"/>
      <c r="U11" s="17"/>
      <c r="V11" s="17"/>
      <c r="W11" s="17"/>
      <c r="X11" s="17"/>
      <c r="Y11" s="17"/>
      <c r="Z11" s="17"/>
      <c r="AA11" s="18"/>
      <c r="AB11" s="18"/>
      <c r="AC11" s="18"/>
      <c r="AD11" s="18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s="7" customFormat="1" ht="49.5" customHeight="1">
      <c r="A12" s="29">
        <v>4</v>
      </c>
      <c r="B12" s="30" t="s">
        <v>4</v>
      </c>
      <c r="C12" s="30" t="s">
        <v>24</v>
      </c>
      <c r="D12" s="30" t="s">
        <v>24</v>
      </c>
      <c r="E12" s="30" t="s">
        <v>61</v>
      </c>
      <c r="F12" s="30" t="s">
        <v>27</v>
      </c>
      <c r="G12" s="30" t="s">
        <v>20</v>
      </c>
      <c r="H12" s="30" t="s">
        <v>26</v>
      </c>
      <c r="I12" s="34" t="s">
        <v>88</v>
      </c>
      <c r="J12" s="33">
        <v>462.5</v>
      </c>
      <c r="K12" s="33">
        <v>468.93</v>
      </c>
      <c r="L12" s="32">
        <f t="shared" si="0"/>
        <v>101.39027027027028</v>
      </c>
      <c r="M12" s="16"/>
      <c r="N12" s="16"/>
      <c r="O12" s="16"/>
      <c r="P12" s="16"/>
      <c r="Q12" s="16"/>
      <c r="R12" s="16"/>
      <c r="S12" s="16"/>
      <c r="T12" s="16"/>
      <c r="U12" s="17"/>
      <c r="V12" s="17"/>
      <c r="W12" s="17"/>
      <c r="X12" s="17"/>
      <c r="Y12" s="17"/>
      <c r="Z12" s="17"/>
      <c r="AA12" s="18"/>
      <c r="AB12" s="18"/>
      <c r="AC12" s="18"/>
      <c r="AD12" s="18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7" customFormat="1" ht="15" customHeight="1">
      <c r="A13" s="29">
        <v>5</v>
      </c>
      <c r="B13" s="30" t="s">
        <v>4</v>
      </c>
      <c r="C13" s="30" t="s">
        <v>24</v>
      </c>
      <c r="D13" s="30" t="s">
        <v>27</v>
      </c>
      <c r="E13" s="30" t="s">
        <v>19</v>
      </c>
      <c r="F13" s="30" t="s">
        <v>24</v>
      </c>
      <c r="G13" s="30" t="s">
        <v>20</v>
      </c>
      <c r="H13" s="30" t="s">
        <v>26</v>
      </c>
      <c r="I13" s="31" t="s">
        <v>89</v>
      </c>
      <c r="J13" s="33">
        <f>J14+J16+J17+J15</f>
        <v>22831.04</v>
      </c>
      <c r="K13" s="33">
        <f>K14+K16+K17+K15</f>
        <v>23240.32</v>
      </c>
      <c r="L13" s="32">
        <f t="shared" si="0"/>
        <v>101.79264720310594</v>
      </c>
      <c r="M13" s="17"/>
      <c r="N13" s="17"/>
      <c r="O13" s="17"/>
      <c r="P13" s="17"/>
      <c r="Q13" s="17"/>
      <c r="R13" s="16"/>
      <c r="S13" s="16"/>
      <c r="T13" s="16"/>
      <c r="U13" s="17"/>
      <c r="V13" s="17"/>
      <c r="W13" s="17"/>
      <c r="X13" s="17"/>
      <c r="Y13" s="17"/>
      <c r="Z13" s="17"/>
      <c r="AA13" s="18"/>
      <c r="AB13" s="18"/>
      <c r="AC13" s="18"/>
      <c r="AD13" s="18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7" customFormat="1" ht="65.25" customHeight="1">
      <c r="A14" s="29">
        <v>6</v>
      </c>
      <c r="B14" s="30" t="s">
        <v>4</v>
      </c>
      <c r="C14" s="30" t="s">
        <v>24</v>
      </c>
      <c r="D14" s="30" t="s">
        <v>27</v>
      </c>
      <c r="E14" s="30" t="s">
        <v>60</v>
      </c>
      <c r="F14" s="30" t="s">
        <v>24</v>
      </c>
      <c r="G14" s="30" t="s">
        <v>20</v>
      </c>
      <c r="H14" s="30" t="s">
        <v>26</v>
      </c>
      <c r="I14" s="34" t="s">
        <v>90</v>
      </c>
      <c r="J14" s="33">
        <v>21900</v>
      </c>
      <c r="K14" s="33">
        <v>22317.46</v>
      </c>
      <c r="L14" s="32">
        <f t="shared" si="0"/>
        <v>101.90621004566209</v>
      </c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7"/>
      <c r="X14" s="17"/>
      <c r="Y14" s="17"/>
      <c r="Z14" s="17"/>
      <c r="AA14" s="18"/>
      <c r="AB14" s="18"/>
      <c r="AC14" s="18"/>
      <c r="AD14" s="18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s="7" customFormat="1" ht="113.25" customHeight="1">
      <c r="A15" s="29">
        <v>7</v>
      </c>
      <c r="B15" s="30" t="s">
        <v>4</v>
      </c>
      <c r="C15" s="30" t="s">
        <v>24</v>
      </c>
      <c r="D15" s="30" t="s">
        <v>27</v>
      </c>
      <c r="E15" s="30" t="s">
        <v>34</v>
      </c>
      <c r="F15" s="30" t="s">
        <v>24</v>
      </c>
      <c r="G15" s="30" t="s">
        <v>20</v>
      </c>
      <c r="H15" s="30" t="s">
        <v>26</v>
      </c>
      <c r="I15" s="34" t="s">
        <v>294</v>
      </c>
      <c r="J15" s="33">
        <v>5.74</v>
      </c>
      <c r="K15" s="33">
        <v>5.74</v>
      </c>
      <c r="L15" s="32">
        <f t="shared" si="0"/>
        <v>100</v>
      </c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7"/>
      <c r="X15" s="17"/>
      <c r="Y15" s="17"/>
      <c r="Z15" s="17"/>
      <c r="AA15" s="18"/>
      <c r="AB15" s="18"/>
      <c r="AC15" s="18"/>
      <c r="AD15" s="18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s="7" customFormat="1" ht="48.75" customHeight="1">
      <c r="A16" s="29">
        <v>8</v>
      </c>
      <c r="B16" s="30" t="s">
        <v>4</v>
      </c>
      <c r="C16" s="30" t="s">
        <v>24</v>
      </c>
      <c r="D16" s="30" t="s">
        <v>27</v>
      </c>
      <c r="E16" s="30" t="s">
        <v>36</v>
      </c>
      <c r="F16" s="30" t="s">
        <v>24</v>
      </c>
      <c r="G16" s="30" t="s">
        <v>20</v>
      </c>
      <c r="H16" s="30" t="s">
        <v>26</v>
      </c>
      <c r="I16" s="34" t="s">
        <v>91</v>
      </c>
      <c r="J16" s="33">
        <v>136</v>
      </c>
      <c r="K16" s="33">
        <v>134.61</v>
      </c>
      <c r="L16" s="32">
        <f t="shared" si="0"/>
        <v>98.9779411764706</v>
      </c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7"/>
      <c r="X16" s="17"/>
      <c r="Y16" s="17"/>
      <c r="Z16" s="17"/>
      <c r="AA16" s="18"/>
      <c r="AB16" s="18"/>
      <c r="AC16" s="18"/>
      <c r="AD16" s="18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s="7" customFormat="1" ht="80.25" customHeight="1">
      <c r="A17" s="29">
        <v>9</v>
      </c>
      <c r="B17" s="30" t="s">
        <v>4</v>
      </c>
      <c r="C17" s="30" t="s">
        <v>24</v>
      </c>
      <c r="D17" s="30" t="s">
        <v>27</v>
      </c>
      <c r="E17" s="30" t="s">
        <v>66</v>
      </c>
      <c r="F17" s="30" t="s">
        <v>24</v>
      </c>
      <c r="G17" s="30" t="s">
        <v>20</v>
      </c>
      <c r="H17" s="30" t="s">
        <v>26</v>
      </c>
      <c r="I17" s="34" t="s">
        <v>92</v>
      </c>
      <c r="J17" s="33">
        <v>789.3</v>
      </c>
      <c r="K17" s="33">
        <v>782.51</v>
      </c>
      <c r="L17" s="32">
        <f t="shared" si="0"/>
        <v>99.13974407703029</v>
      </c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7"/>
      <c r="X17" s="17"/>
      <c r="Y17" s="17"/>
      <c r="Z17" s="17"/>
      <c r="AA17" s="18"/>
      <c r="AB17" s="18"/>
      <c r="AC17" s="18"/>
      <c r="AD17" s="18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s="7" customFormat="1" ht="33.75" customHeight="1">
      <c r="A18" s="29">
        <v>10</v>
      </c>
      <c r="B18" s="30" t="s">
        <v>4</v>
      </c>
      <c r="C18" s="30" t="s">
        <v>23</v>
      </c>
      <c r="D18" s="30" t="s">
        <v>18</v>
      </c>
      <c r="E18" s="30" t="s">
        <v>19</v>
      </c>
      <c r="F18" s="30" t="s">
        <v>18</v>
      </c>
      <c r="G18" s="30" t="s">
        <v>20</v>
      </c>
      <c r="H18" s="30" t="s">
        <v>19</v>
      </c>
      <c r="I18" s="34" t="s">
        <v>22</v>
      </c>
      <c r="J18" s="33">
        <f>J19</f>
        <v>82.55</v>
      </c>
      <c r="K18" s="33">
        <f>K19</f>
        <v>80.67000000000002</v>
      </c>
      <c r="L18" s="32">
        <f t="shared" si="0"/>
        <v>97.72259236826169</v>
      </c>
      <c r="M18" s="17"/>
      <c r="N18" s="17"/>
      <c r="O18" s="17"/>
      <c r="P18" s="17"/>
      <c r="Q18" s="17"/>
      <c r="R18" s="16"/>
      <c r="S18" s="16"/>
      <c r="T18" s="16"/>
      <c r="U18" s="16"/>
      <c r="V18" s="17"/>
      <c r="W18" s="17"/>
      <c r="X18" s="17"/>
      <c r="Y18" s="17"/>
      <c r="Z18" s="17"/>
      <c r="AA18" s="18"/>
      <c r="AB18" s="18"/>
      <c r="AC18" s="18"/>
      <c r="AD18" s="18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s="7" customFormat="1" ht="33.75" customHeight="1">
      <c r="A19" s="29">
        <v>11</v>
      </c>
      <c r="B19" s="30" t="s">
        <v>4</v>
      </c>
      <c r="C19" s="30" t="s">
        <v>23</v>
      </c>
      <c r="D19" s="30" t="s">
        <v>27</v>
      </c>
      <c r="E19" s="30" t="s">
        <v>19</v>
      </c>
      <c r="F19" s="30" t="s">
        <v>24</v>
      </c>
      <c r="G19" s="30" t="s">
        <v>20</v>
      </c>
      <c r="H19" s="30" t="s">
        <v>26</v>
      </c>
      <c r="I19" s="34" t="s">
        <v>25</v>
      </c>
      <c r="J19" s="33">
        <f>J20+J22+J24+J26</f>
        <v>82.55</v>
      </c>
      <c r="K19" s="33">
        <f>K20+K22+K24+K26</f>
        <v>80.67000000000002</v>
      </c>
      <c r="L19" s="32">
        <f t="shared" si="0"/>
        <v>97.72259236826169</v>
      </c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17"/>
      <c r="X19" s="17"/>
      <c r="Y19" s="17"/>
      <c r="Z19" s="17"/>
      <c r="AA19" s="18"/>
      <c r="AB19" s="18"/>
      <c r="AC19" s="18"/>
      <c r="AD19" s="18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7" customFormat="1" ht="65.25" customHeight="1">
      <c r="A20" s="29">
        <v>12</v>
      </c>
      <c r="B20" s="30" t="s">
        <v>4</v>
      </c>
      <c r="C20" s="30" t="s">
        <v>23</v>
      </c>
      <c r="D20" s="30" t="s">
        <v>27</v>
      </c>
      <c r="E20" s="30" t="s">
        <v>81</v>
      </c>
      <c r="F20" s="30" t="s">
        <v>24</v>
      </c>
      <c r="G20" s="30" t="s">
        <v>20</v>
      </c>
      <c r="H20" s="30" t="s">
        <v>26</v>
      </c>
      <c r="I20" s="34" t="s">
        <v>80</v>
      </c>
      <c r="J20" s="33">
        <f>J21</f>
        <v>36.75</v>
      </c>
      <c r="K20" s="33">
        <f>K21</f>
        <v>36.72</v>
      </c>
      <c r="L20" s="32">
        <f t="shared" si="0"/>
        <v>99.91836734693878</v>
      </c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17"/>
      <c r="Y20" s="17"/>
      <c r="Z20" s="17"/>
      <c r="AA20" s="18"/>
      <c r="AB20" s="18"/>
      <c r="AC20" s="18"/>
      <c r="AD20" s="18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7" customFormat="1" ht="102.75" customHeight="1">
      <c r="A21" s="29">
        <v>13</v>
      </c>
      <c r="B21" s="30" t="s">
        <v>4</v>
      </c>
      <c r="C21" s="30" t="s">
        <v>23</v>
      </c>
      <c r="D21" s="30" t="s">
        <v>27</v>
      </c>
      <c r="E21" s="30" t="s">
        <v>280</v>
      </c>
      <c r="F21" s="30" t="s">
        <v>24</v>
      </c>
      <c r="G21" s="30" t="s">
        <v>20</v>
      </c>
      <c r="H21" s="30" t="s">
        <v>26</v>
      </c>
      <c r="I21" s="34" t="s">
        <v>281</v>
      </c>
      <c r="J21" s="33">
        <v>36.75</v>
      </c>
      <c r="K21" s="33">
        <v>36.72</v>
      </c>
      <c r="L21" s="32">
        <f t="shared" si="0"/>
        <v>99.91836734693878</v>
      </c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17"/>
      <c r="Y21" s="17"/>
      <c r="Z21" s="17"/>
      <c r="AA21" s="18"/>
      <c r="AB21" s="18"/>
      <c r="AC21" s="18"/>
      <c r="AD21" s="18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7" customFormat="1" ht="79.5" customHeight="1">
      <c r="A22" s="29">
        <v>14</v>
      </c>
      <c r="B22" s="30" t="s">
        <v>4</v>
      </c>
      <c r="C22" s="30" t="s">
        <v>23</v>
      </c>
      <c r="D22" s="30" t="s">
        <v>27</v>
      </c>
      <c r="E22" s="30" t="s">
        <v>83</v>
      </c>
      <c r="F22" s="30" t="s">
        <v>24</v>
      </c>
      <c r="G22" s="30" t="s">
        <v>20</v>
      </c>
      <c r="H22" s="30" t="s">
        <v>26</v>
      </c>
      <c r="I22" s="34" t="s">
        <v>82</v>
      </c>
      <c r="J22" s="33">
        <f>J23</f>
        <v>0.27</v>
      </c>
      <c r="K22" s="33">
        <f>K23</f>
        <v>0.27</v>
      </c>
      <c r="L22" s="32">
        <f t="shared" si="0"/>
        <v>100</v>
      </c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7"/>
      <c r="AA22" s="18"/>
      <c r="AB22" s="18"/>
      <c r="AC22" s="18"/>
      <c r="AD22" s="18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7" customFormat="1" ht="114.75" customHeight="1">
      <c r="A23" s="29">
        <v>15</v>
      </c>
      <c r="B23" s="30" t="s">
        <v>4</v>
      </c>
      <c r="C23" s="30" t="s">
        <v>23</v>
      </c>
      <c r="D23" s="30" t="s">
        <v>27</v>
      </c>
      <c r="E23" s="30" t="s">
        <v>282</v>
      </c>
      <c r="F23" s="30" t="s">
        <v>24</v>
      </c>
      <c r="G23" s="30" t="s">
        <v>20</v>
      </c>
      <c r="H23" s="30" t="s">
        <v>26</v>
      </c>
      <c r="I23" s="34" t="s">
        <v>285</v>
      </c>
      <c r="J23" s="33">
        <v>0.27</v>
      </c>
      <c r="K23" s="33">
        <v>0.27</v>
      </c>
      <c r="L23" s="32">
        <f t="shared" si="0"/>
        <v>100</v>
      </c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17"/>
      <c r="Y23" s="17"/>
      <c r="Z23" s="17"/>
      <c r="AA23" s="18"/>
      <c r="AB23" s="18"/>
      <c r="AC23" s="18"/>
      <c r="AD23" s="18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7" customFormat="1" ht="63.75" customHeight="1">
      <c r="A24" s="29">
        <v>16</v>
      </c>
      <c r="B24" s="30" t="s">
        <v>4</v>
      </c>
      <c r="C24" s="30" t="s">
        <v>23</v>
      </c>
      <c r="D24" s="30" t="s">
        <v>27</v>
      </c>
      <c r="E24" s="30" t="s">
        <v>71</v>
      </c>
      <c r="F24" s="30" t="s">
        <v>24</v>
      </c>
      <c r="G24" s="30" t="s">
        <v>20</v>
      </c>
      <c r="H24" s="30" t="s">
        <v>26</v>
      </c>
      <c r="I24" s="34" t="s">
        <v>84</v>
      </c>
      <c r="J24" s="33">
        <f>J25</f>
        <v>50.8</v>
      </c>
      <c r="K24" s="33">
        <f>K25</f>
        <v>49.06</v>
      </c>
      <c r="L24" s="32">
        <f t="shared" si="0"/>
        <v>96.57480314960631</v>
      </c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  <c r="Y24" s="17"/>
      <c r="Z24" s="17"/>
      <c r="AA24" s="18"/>
      <c r="AB24" s="18"/>
      <c r="AC24" s="18"/>
      <c r="AD24" s="18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s="7" customFormat="1" ht="96.75" customHeight="1">
      <c r="A25" s="29">
        <v>17</v>
      </c>
      <c r="B25" s="30" t="s">
        <v>4</v>
      </c>
      <c r="C25" s="30" t="s">
        <v>23</v>
      </c>
      <c r="D25" s="30" t="s">
        <v>27</v>
      </c>
      <c r="E25" s="30" t="s">
        <v>283</v>
      </c>
      <c r="F25" s="30" t="s">
        <v>24</v>
      </c>
      <c r="G25" s="30" t="s">
        <v>20</v>
      </c>
      <c r="H25" s="30" t="s">
        <v>26</v>
      </c>
      <c r="I25" s="34" t="s">
        <v>286</v>
      </c>
      <c r="J25" s="33">
        <v>50.8</v>
      </c>
      <c r="K25" s="33">
        <v>49.06</v>
      </c>
      <c r="L25" s="32">
        <f t="shared" si="0"/>
        <v>96.57480314960631</v>
      </c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7"/>
      <c r="X25" s="17"/>
      <c r="Y25" s="17"/>
      <c r="Z25" s="17"/>
      <c r="AA25" s="18"/>
      <c r="AB25" s="18"/>
      <c r="AC25" s="18"/>
      <c r="AD25" s="18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s="7" customFormat="1" ht="68.25" customHeight="1">
      <c r="A26" s="29">
        <v>18</v>
      </c>
      <c r="B26" s="30" t="s">
        <v>4</v>
      </c>
      <c r="C26" s="30" t="s">
        <v>23</v>
      </c>
      <c r="D26" s="30" t="s">
        <v>27</v>
      </c>
      <c r="E26" s="30" t="s">
        <v>59</v>
      </c>
      <c r="F26" s="30" t="s">
        <v>24</v>
      </c>
      <c r="G26" s="30" t="s">
        <v>20</v>
      </c>
      <c r="H26" s="30" t="s">
        <v>26</v>
      </c>
      <c r="I26" s="34" t="s">
        <v>85</v>
      </c>
      <c r="J26" s="33">
        <f>J27</f>
        <v>-5.27</v>
      </c>
      <c r="K26" s="33">
        <f>K27</f>
        <v>-5.38</v>
      </c>
      <c r="L26" s="32">
        <f t="shared" si="0"/>
        <v>102.08728652751424</v>
      </c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7"/>
      <c r="X26" s="17"/>
      <c r="Y26" s="17"/>
      <c r="Z26" s="17"/>
      <c r="AA26" s="18"/>
      <c r="AB26" s="18"/>
      <c r="AC26" s="18"/>
      <c r="AD26" s="18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s="7" customFormat="1" ht="95.25" customHeight="1">
      <c r="A27" s="29">
        <v>19</v>
      </c>
      <c r="B27" s="30" t="s">
        <v>4</v>
      </c>
      <c r="C27" s="30" t="s">
        <v>23</v>
      </c>
      <c r="D27" s="30" t="s">
        <v>27</v>
      </c>
      <c r="E27" s="30" t="s">
        <v>284</v>
      </c>
      <c r="F27" s="30" t="s">
        <v>24</v>
      </c>
      <c r="G27" s="30" t="s">
        <v>20</v>
      </c>
      <c r="H27" s="30" t="s">
        <v>26</v>
      </c>
      <c r="I27" s="34" t="s">
        <v>287</v>
      </c>
      <c r="J27" s="33">
        <v>-5.27</v>
      </c>
      <c r="K27" s="33">
        <v>-5.38</v>
      </c>
      <c r="L27" s="32">
        <f t="shared" si="0"/>
        <v>102.08728652751424</v>
      </c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7"/>
      <c r="X27" s="17"/>
      <c r="Y27" s="17"/>
      <c r="Z27" s="17"/>
      <c r="AA27" s="18"/>
      <c r="AB27" s="18"/>
      <c r="AC27" s="18"/>
      <c r="AD27" s="18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s="7" customFormat="1" ht="15" customHeight="1">
      <c r="A28" s="29">
        <v>20</v>
      </c>
      <c r="B28" s="30" t="s">
        <v>4</v>
      </c>
      <c r="C28" s="30" t="s">
        <v>35</v>
      </c>
      <c r="D28" s="30" t="s">
        <v>18</v>
      </c>
      <c r="E28" s="30" t="s">
        <v>19</v>
      </c>
      <c r="F28" s="30" t="s">
        <v>18</v>
      </c>
      <c r="G28" s="30" t="s">
        <v>20</v>
      </c>
      <c r="H28" s="30" t="s">
        <v>19</v>
      </c>
      <c r="I28" s="31" t="s">
        <v>93</v>
      </c>
      <c r="J28" s="33">
        <f>J29+J31+J33</f>
        <v>4365.08</v>
      </c>
      <c r="K28" s="33">
        <f>K29+K31+K33</f>
        <v>4386.79</v>
      </c>
      <c r="L28" s="32">
        <f t="shared" si="0"/>
        <v>100.49735629129364</v>
      </c>
      <c r="M28" s="17"/>
      <c r="N28" s="17"/>
      <c r="O28" s="17"/>
      <c r="P28" s="17"/>
      <c r="Q28" s="17"/>
      <c r="R28" s="16"/>
      <c r="S28" s="16"/>
      <c r="T28" s="16"/>
      <c r="U28" s="16"/>
      <c r="V28" s="17"/>
      <c r="W28" s="17"/>
      <c r="X28" s="18"/>
      <c r="Y28" s="18"/>
      <c r="Z28" s="18"/>
      <c r="AA28" s="18"/>
      <c r="AB28" s="18"/>
      <c r="AC28" s="18"/>
      <c r="AD28" s="18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s="7" customFormat="1" ht="15" customHeight="1">
      <c r="A29" s="29">
        <v>21</v>
      </c>
      <c r="B29" s="30" t="s">
        <v>4</v>
      </c>
      <c r="C29" s="30" t="s">
        <v>35</v>
      </c>
      <c r="D29" s="30" t="s">
        <v>27</v>
      </c>
      <c r="E29" s="30" t="s">
        <v>19</v>
      </c>
      <c r="F29" s="30" t="s">
        <v>27</v>
      </c>
      <c r="G29" s="30" t="s">
        <v>20</v>
      </c>
      <c r="H29" s="30" t="s">
        <v>26</v>
      </c>
      <c r="I29" s="31" t="s">
        <v>96</v>
      </c>
      <c r="J29" s="33">
        <f>J30</f>
        <v>4000.77</v>
      </c>
      <c r="K29" s="33">
        <f>K30</f>
        <v>4022.48</v>
      </c>
      <c r="L29" s="32">
        <f t="shared" si="0"/>
        <v>100.5426455407334</v>
      </c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7"/>
      <c r="X29" s="18"/>
      <c r="Y29" s="18"/>
      <c r="Z29" s="18"/>
      <c r="AA29" s="18"/>
      <c r="AB29" s="18"/>
      <c r="AC29" s="18"/>
      <c r="AD29" s="18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s="7" customFormat="1" ht="18.75" customHeight="1">
      <c r="A30" s="29">
        <v>22</v>
      </c>
      <c r="B30" s="30" t="s">
        <v>4</v>
      </c>
      <c r="C30" s="30" t="s">
        <v>35</v>
      </c>
      <c r="D30" s="30" t="s">
        <v>27</v>
      </c>
      <c r="E30" s="30" t="s">
        <v>60</v>
      </c>
      <c r="F30" s="30" t="s">
        <v>27</v>
      </c>
      <c r="G30" s="30" t="s">
        <v>20</v>
      </c>
      <c r="H30" s="30" t="s">
        <v>26</v>
      </c>
      <c r="I30" s="31" t="s">
        <v>96</v>
      </c>
      <c r="J30" s="33">
        <v>4000.77</v>
      </c>
      <c r="K30" s="33">
        <v>4022.48</v>
      </c>
      <c r="L30" s="32">
        <f t="shared" si="0"/>
        <v>100.5426455407334</v>
      </c>
      <c r="M30" s="17"/>
      <c r="N30" s="17"/>
      <c r="O30" s="17"/>
      <c r="P30" s="17"/>
      <c r="Q30" s="17"/>
      <c r="R30" s="16"/>
      <c r="S30" s="16"/>
      <c r="T30" s="16"/>
      <c r="U30" s="16"/>
      <c r="V30" s="17"/>
      <c r="W30" s="17"/>
      <c r="X30" s="18"/>
      <c r="Y30" s="18"/>
      <c r="Z30" s="18"/>
      <c r="AA30" s="18"/>
      <c r="AB30" s="18"/>
      <c r="AC30" s="18"/>
      <c r="AD30" s="18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s="7" customFormat="1" ht="14.25" customHeight="1">
      <c r="A31" s="29">
        <v>23</v>
      </c>
      <c r="B31" s="30" t="s">
        <v>4</v>
      </c>
      <c r="C31" s="30" t="s">
        <v>35</v>
      </c>
      <c r="D31" s="30" t="s">
        <v>23</v>
      </c>
      <c r="E31" s="30" t="s">
        <v>19</v>
      </c>
      <c r="F31" s="30" t="s">
        <v>24</v>
      </c>
      <c r="G31" s="30" t="s">
        <v>20</v>
      </c>
      <c r="H31" s="30" t="s">
        <v>26</v>
      </c>
      <c r="I31" s="31" t="s">
        <v>94</v>
      </c>
      <c r="J31" s="33">
        <f>J32</f>
        <v>279.69</v>
      </c>
      <c r="K31" s="33">
        <f>K32</f>
        <v>279.69</v>
      </c>
      <c r="L31" s="32">
        <f t="shared" si="0"/>
        <v>100</v>
      </c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7"/>
      <c r="X31" s="18"/>
      <c r="Y31" s="18"/>
      <c r="Z31" s="18"/>
      <c r="AA31" s="18"/>
      <c r="AB31" s="18"/>
      <c r="AC31" s="18"/>
      <c r="AD31" s="18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s="7" customFormat="1" ht="14.25" customHeight="1">
      <c r="A32" s="29">
        <v>24</v>
      </c>
      <c r="B32" s="30" t="s">
        <v>4</v>
      </c>
      <c r="C32" s="30" t="s">
        <v>35</v>
      </c>
      <c r="D32" s="30" t="s">
        <v>23</v>
      </c>
      <c r="E32" s="30" t="s">
        <v>60</v>
      </c>
      <c r="F32" s="30" t="s">
        <v>24</v>
      </c>
      <c r="G32" s="30" t="s">
        <v>20</v>
      </c>
      <c r="H32" s="30" t="s">
        <v>26</v>
      </c>
      <c r="I32" s="31" t="s">
        <v>94</v>
      </c>
      <c r="J32" s="33">
        <v>279.69</v>
      </c>
      <c r="K32" s="33">
        <v>279.69</v>
      </c>
      <c r="L32" s="32">
        <f t="shared" si="0"/>
        <v>100</v>
      </c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7"/>
      <c r="X32" s="18"/>
      <c r="Y32" s="18"/>
      <c r="Z32" s="18"/>
      <c r="AA32" s="18"/>
      <c r="AB32" s="18"/>
      <c r="AC32" s="18"/>
      <c r="AD32" s="18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7" customFormat="1" ht="18.75" customHeight="1">
      <c r="A33" s="29">
        <v>25</v>
      </c>
      <c r="B33" s="30" t="s">
        <v>4</v>
      </c>
      <c r="C33" s="30" t="s">
        <v>35</v>
      </c>
      <c r="D33" s="30" t="s">
        <v>295</v>
      </c>
      <c r="E33" s="30" t="s">
        <v>19</v>
      </c>
      <c r="F33" s="30" t="s">
        <v>27</v>
      </c>
      <c r="G33" s="30" t="s">
        <v>20</v>
      </c>
      <c r="H33" s="30" t="s">
        <v>26</v>
      </c>
      <c r="I33" s="31" t="s">
        <v>296</v>
      </c>
      <c r="J33" s="33">
        <f>J34</f>
        <v>84.62</v>
      </c>
      <c r="K33" s="33">
        <f>K34</f>
        <v>84.62</v>
      </c>
      <c r="L33" s="32">
        <f t="shared" si="0"/>
        <v>100</v>
      </c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7"/>
      <c r="X33" s="18"/>
      <c r="Y33" s="18"/>
      <c r="Z33" s="18"/>
      <c r="AA33" s="18"/>
      <c r="AB33" s="18"/>
      <c r="AC33" s="18"/>
      <c r="AD33" s="18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7" customFormat="1" ht="18" customHeight="1">
      <c r="A34" s="29">
        <v>26</v>
      </c>
      <c r="B34" s="30" t="s">
        <v>4</v>
      </c>
      <c r="C34" s="30" t="s">
        <v>35</v>
      </c>
      <c r="D34" s="30" t="s">
        <v>295</v>
      </c>
      <c r="E34" s="30" t="s">
        <v>34</v>
      </c>
      <c r="F34" s="30" t="s">
        <v>27</v>
      </c>
      <c r="G34" s="30" t="s">
        <v>20</v>
      </c>
      <c r="H34" s="30" t="s">
        <v>26</v>
      </c>
      <c r="I34" s="31" t="s">
        <v>297</v>
      </c>
      <c r="J34" s="33">
        <v>84.62</v>
      </c>
      <c r="K34" s="33">
        <v>84.62</v>
      </c>
      <c r="L34" s="32">
        <f t="shared" si="0"/>
        <v>100</v>
      </c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8"/>
      <c r="Y34" s="18"/>
      <c r="Z34" s="18"/>
      <c r="AA34" s="18"/>
      <c r="AB34" s="18"/>
      <c r="AC34" s="18"/>
      <c r="AD34" s="18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7" customFormat="1" ht="15.75" customHeight="1">
      <c r="A35" s="29">
        <v>27</v>
      </c>
      <c r="B35" s="30" t="s">
        <v>4</v>
      </c>
      <c r="C35" s="30" t="s">
        <v>29</v>
      </c>
      <c r="D35" s="30" t="s">
        <v>18</v>
      </c>
      <c r="E35" s="30" t="s">
        <v>19</v>
      </c>
      <c r="F35" s="30" t="s">
        <v>18</v>
      </c>
      <c r="G35" s="30" t="s">
        <v>20</v>
      </c>
      <c r="H35" s="30" t="s">
        <v>19</v>
      </c>
      <c r="I35" s="31" t="s">
        <v>28</v>
      </c>
      <c r="J35" s="33">
        <f>J36</f>
        <v>817</v>
      </c>
      <c r="K35" s="33">
        <f>K36</f>
        <v>792.55</v>
      </c>
      <c r="L35" s="32">
        <f t="shared" si="0"/>
        <v>97.00734394124846</v>
      </c>
      <c r="M35" s="17"/>
      <c r="N35" s="17"/>
      <c r="O35" s="17"/>
      <c r="P35" s="17"/>
      <c r="Q35" s="17"/>
      <c r="R35" s="16"/>
      <c r="S35" s="16"/>
      <c r="T35" s="16"/>
      <c r="U35" s="16"/>
      <c r="V35" s="17"/>
      <c r="W35" s="17"/>
      <c r="X35" s="18"/>
      <c r="Y35" s="18"/>
      <c r="Z35" s="18"/>
      <c r="AA35" s="18"/>
      <c r="AB35" s="18"/>
      <c r="AC35" s="18"/>
      <c r="AD35" s="18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7" customFormat="1" ht="33.75" customHeight="1">
      <c r="A36" s="29">
        <v>28</v>
      </c>
      <c r="B36" s="30" t="s">
        <v>4</v>
      </c>
      <c r="C36" s="30" t="s">
        <v>29</v>
      </c>
      <c r="D36" s="30" t="s">
        <v>23</v>
      </c>
      <c r="E36" s="30" t="s">
        <v>19</v>
      </c>
      <c r="F36" s="30" t="s">
        <v>24</v>
      </c>
      <c r="G36" s="30" t="s">
        <v>20</v>
      </c>
      <c r="H36" s="30" t="s">
        <v>26</v>
      </c>
      <c r="I36" s="34" t="s">
        <v>97</v>
      </c>
      <c r="J36" s="33">
        <f>J37</f>
        <v>817</v>
      </c>
      <c r="K36" s="33">
        <f>K37</f>
        <v>792.55</v>
      </c>
      <c r="L36" s="32">
        <f t="shared" si="0"/>
        <v>97.00734394124846</v>
      </c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8"/>
      <c r="Y36" s="18"/>
      <c r="Z36" s="18"/>
      <c r="AA36" s="18"/>
      <c r="AB36" s="18"/>
      <c r="AC36" s="18"/>
      <c r="AD36" s="18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s="7" customFormat="1" ht="48" customHeight="1">
      <c r="A37" s="29">
        <v>29</v>
      </c>
      <c r="B37" s="30" t="s">
        <v>4</v>
      </c>
      <c r="C37" s="30" t="s">
        <v>29</v>
      </c>
      <c r="D37" s="30" t="s">
        <v>23</v>
      </c>
      <c r="E37" s="30" t="s">
        <v>60</v>
      </c>
      <c r="F37" s="30" t="s">
        <v>24</v>
      </c>
      <c r="G37" s="30" t="s">
        <v>20</v>
      </c>
      <c r="H37" s="30" t="s">
        <v>26</v>
      </c>
      <c r="I37" s="34" t="s">
        <v>98</v>
      </c>
      <c r="J37" s="33">
        <v>817</v>
      </c>
      <c r="K37" s="33">
        <v>792.55</v>
      </c>
      <c r="L37" s="32">
        <f t="shared" si="0"/>
        <v>97.00734394124846</v>
      </c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7"/>
      <c r="X37" s="18"/>
      <c r="Y37" s="18"/>
      <c r="Z37" s="18"/>
      <c r="AA37" s="18"/>
      <c r="AB37" s="18"/>
      <c r="AC37" s="18"/>
      <c r="AD37" s="18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7" customFormat="1" ht="34.5" customHeight="1">
      <c r="A38" s="29">
        <v>30</v>
      </c>
      <c r="B38" s="30" t="s">
        <v>4</v>
      </c>
      <c r="C38" s="30" t="s">
        <v>32</v>
      </c>
      <c r="D38" s="30" t="s">
        <v>18</v>
      </c>
      <c r="E38" s="30" t="s">
        <v>19</v>
      </c>
      <c r="F38" s="30" t="s">
        <v>18</v>
      </c>
      <c r="G38" s="30" t="s">
        <v>20</v>
      </c>
      <c r="H38" s="30" t="s">
        <v>19</v>
      </c>
      <c r="I38" s="31" t="s">
        <v>31</v>
      </c>
      <c r="J38" s="32">
        <f>J39</f>
        <v>1839.68</v>
      </c>
      <c r="K38" s="32">
        <f>K39</f>
        <v>1960.8400000000001</v>
      </c>
      <c r="L38" s="32">
        <f t="shared" si="0"/>
        <v>106.58592798747608</v>
      </c>
      <c r="M38" s="17"/>
      <c r="N38" s="17"/>
      <c r="O38" s="17"/>
      <c r="P38" s="17"/>
      <c r="Q38" s="17"/>
      <c r="R38" s="16"/>
      <c r="S38" s="16"/>
      <c r="T38" s="16"/>
      <c r="U38" s="16"/>
      <c r="V38" s="17"/>
      <c r="W38" s="17"/>
      <c r="X38" s="18"/>
      <c r="Y38" s="18"/>
      <c r="Z38" s="18"/>
      <c r="AA38" s="18"/>
      <c r="AB38" s="18"/>
      <c r="AC38" s="18"/>
      <c r="AD38" s="18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s="7" customFormat="1" ht="84" customHeight="1">
      <c r="A39" s="29">
        <v>31</v>
      </c>
      <c r="B39" s="30" t="s">
        <v>4</v>
      </c>
      <c r="C39" s="30" t="s">
        <v>32</v>
      </c>
      <c r="D39" s="30" t="s">
        <v>35</v>
      </c>
      <c r="E39" s="30" t="s">
        <v>19</v>
      </c>
      <c r="F39" s="30" t="s">
        <v>18</v>
      </c>
      <c r="G39" s="30" t="s">
        <v>20</v>
      </c>
      <c r="H39" s="30" t="s">
        <v>33</v>
      </c>
      <c r="I39" s="34" t="s">
        <v>166</v>
      </c>
      <c r="J39" s="32">
        <f>J40+J42+J44</f>
        <v>1839.68</v>
      </c>
      <c r="K39" s="32">
        <f>K40+K42+K44</f>
        <v>1960.8400000000001</v>
      </c>
      <c r="L39" s="32">
        <f t="shared" si="0"/>
        <v>106.58592798747608</v>
      </c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7"/>
      <c r="X39" s="18"/>
      <c r="Y39" s="18"/>
      <c r="Z39" s="18"/>
      <c r="AA39" s="18"/>
      <c r="AB39" s="18"/>
      <c r="AC39" s="18"/>
      <c r="AD39" s="18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7" customFormat="1" ht="66.75" customHeight="1">
      <c r="A40" s="29">
        <v>32</v>
      </c>
      <c r="B40" s="30" t="s">
        <v>4</v>
      </c>
      <c r="C40" s="30" t="s">
        <v>32</v>
      </c>
      <c r="D40" s="30" t="s">
        <v>35</v>
      </c>
      <c r="E40" s="30" t="s">
        <v>60</v>
      </c>
      <c r="F40" s="30" t="s">
        <v>18</v>
      </c>
      <c r="G40" s="30" t="s">
        <v>20</v>
      </c>
      <c r="H40" s="30" t="s">
        <v>33</v>
      </c>
      <c r="I40" s="34" t="s">
        <v>165</v>
      </c>
      <c r="J40" s="32">
        <f>J41</f>
        <v>1530.03</v>
      </c>
      <c r="K40" s="32">
        <f>K41</f>
        <v>1653.77</v>
      </c>
      <c r="L40" s="32">
        <f t="shared" si="0"/>
        <v>108.08742312242244</v>
      </c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7"/>
      <c r="X40" s="18"/>
      <c r="Y40" s="18"/>
      <c r="Z40" s="18"/>
      <c r="AA40" s="18"/>
      <c r="AB40" s="18"/>
      <c r="AC40" s="18"/>
      <c r="AD40" s="18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s="7" customFormat="1" ht="82.5" customHeight="1">
      <c r="A41" s="29">
        <v>33</v>
      </c>
      <c r="B41" s="30" t="s">
        <v>4</v>
      </c>
      <c r="C41" s="30" t="s">
        <v>32</v>
      </c>
      <c r="D41" s="30" t="s">
        <v>35</v>
      </c>
      <c r="E41" s="30" t="s">
        <v>63</v>
      </c>
      <c r="F41" s="30" t="s">
        <v>35</v>
      </c>
      <c r="G41" s="30" t="s">
        <v>20</v>
      </c>
      <c r="H41" s="30" t="s">
        <v>33</v>
      </c>
      <c r="I41" s="34" t="s">
        <v>164</v>
      </c>
      <c r="J41" s="32">
        <v>1530.03</v>
      </c>
      <c r="K41" s="32">
        <v>1653.77</v>
      </c>
      <c r="L41" s="32">
        <f t="shared" si="0"/>
        <v>108.08742312242244</v>
      </c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7"/>
      <c r="X41" s="18"/>
      <c r="Y41" s="18"/>
      <c r="Z41" s="18"/>
      <c r="AA41" s="18"/>
      <c r="AB41" s="18"/>
      <c r="AC41" s="18"/>
      <c r="AD41" s="18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s="7" customFormat="1" ht="68.25" customHeight="1">
      <c r="A42" s="29">
        <v>34</v>
      </c>
      <c r="B42" s="30" t="s">
        <v>4</v>
      </c>
      <c r="C42" s="30" t="s">
        <v>32</v>
      </c>
      <c r="D42" s="30" t="s">
        <v>35</v>
      </c>
      <c r="E42" s="30" t="s">
        <v>34</v>
      </c>
      <c r="F42" s="30" t="s">
        <v>18</v>
      </c>
      <c r="G42" s="30" t="s">
        <v>20</v>
      </c>
      <c r="H42" s="30" t="s">
        <v>33</v>
      </c>
      <c r="I42" s="34" t="s">
        <v>167</v>
      </c>
      <c r="J42" s="32">
        <f>J43</f>
        <v>79.65</v>
      </c>
      <c r="K42" s="32">
        <f>K43</f>
        <v>79.65</v>
      </c>
      <c r="L42" s="32">
        <f t="shared" si="0"/>
        <v>100</v>
      </c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7"/>
      <c r="X42" s="18"/>
      <c r="Y42" s="18"/>
      <c r="Z42" s="18"/>
      <c r="AA42" s="18"/>
      <c r="AB42" s="18"/>
      <c r="AC42" s="18"/>
      <c r="AD42" s="18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s="7" customFormat="1" ht="72" customHeight="1">
      <c r="A43" s="29">
        <v>35</v>
      </c>
      <c r="B43" s="30" t="s">
        <v>4</v>
      </c>
      <c r="C43" s="30" t="s">
        <v>32</v>
      </c>
      <c r="D43" s="30" t="s">
        <v>35</v>
      </c>
      <c r="E43" s="30" t="s">
        <v>73</v>
      </c>
      <c r="F43" s="30" t="s">
        <v>35</v>
      </c>
      <c r="G43" s="30" t="s">
        <v>20</v>
      </c>
      <c r="H43" s="30" t="s">
        <v>33</v>
      </c>
      <c r="I43" s="34" t="s">
        <v>168</v>
      </c>
      <c r="J43" s="32">
        <v>79.65</v>
      </c>
      <c r="K43" s="32">
        <v>79.65</v>
      </c>
      <c r="L43" s="32">
        <f t="shared" si="0"/>
        <v>100</v>
      </c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7"/>
      <c r="X43" s="18"/>
      <c r="Y43" s="18"/>
      <c r="Z43" s="18"/>
      <c r="AA43" s="18"/>
      <c r="AB43" s="18"/>
      <c r="AC43" s="18"/>
      <c r="AD43" s="18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7" customFormat="1" ht="38.25" customHeight="1">
      <c r="A44" s="29">
        <v>36</v>
      </c>
      <c r="B44" s="30" t="s">
        <v>4</v>
      </c>
      <c r="C44" s="30" t="s">
        <v>32</v>
      </c>
      <c r="D44" s="30" t="s">
        <v>35</v>
      </c>
      <c r="E44" s="30" t="s">
        <v>65</v>
      </c>
      <c r="F44" s="30" t="s">
        <v>18</v>
      </c>
      <c r="G44" s="30" t="s">
        <v>20</v>
      </c>
      <c r="H44" s="30" t="s">
        <v>33</v>
      </c>
      <c r="I44" s="34" t="s">
        <v>169</v>
      </c>
      <c r="J44" s="32">
        <f>J45</f>
        <v>230</v>
      </c>
      <c r="K44" s="32">
        <f>K45</f>
        <v>227.42</v>
      </c>
      <c r="L44" s="32">
        <f t="shared" si="0"/>
        <v>98.87826086956521</v>
      </c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7"/>
      <c r="X44" s="18"/>
      <c r="Y44" s="18"/>
      <c r="Z44" s="18"/>
      <c r="AA44" s="18"/>
      <c r="AB44" s="18"/>
      <c r="AC44" s="18"/>
      <c r="AD44" s="18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7" customFormat="1" ht="34.5" customHeight="1">
      <c r="A45" s="29">
        <v>37</v>
      </c>
      <c r="B45" s="30" t="s">
        <v>4</v>
      </c>
      <c r="C45" s="30" t="s">
        <v>32</v>
      </c>
      <c r="D45" s="30" t="s">
        <v>35</v>
      </c>
      <c r="E45" s="30" t="s">
        <v>64</v>
      </c>
      <c r="F45" s="30" t="s">
        <v>35</v>
      </c>
      <c r="G45" s="30" t="s">
        <v>20</v>
      </c>
      <c r="H45" s="30" t="s">
        <v>33</v>
      </c>
      <c r="I45" s="34" t="s">
        <v>170</v>
      </c>
      <c r="J45" s="32">
        <v>230</v>
      </c>
      <c r="K45" s="32">
        <v>227.42</v>
      </c>
      <c r="L45" s="32">
        <f t="shared" si="0"/>
        <v>98.87826086956521</v>
      </c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7"/>
      <c r="X45" s="18"/>
      <c r="Y45" s="18"/>
      <c r="Z45" s="18"/>
      <c r="AA45" s="18"/>
      <c r="AB45" s="18"/>
      <c r="AC45" s="18"/>
      <c r="AD45" s="18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s="7" customFormat="1" ht="13.5" customHeight="1">
      <c r="A46" s="29">
        <v>38</v>
      </c>
      <c r="B46" s="30" t="s">
        <v>4</v>
      </c>
      <c r="C46" s="30" t="s">
        <v>38</v>
      </c>
      <c r="D46" s="30" t="s">
        <v>18</v>
      </c>
      <c r="E46" s="30" t="s">
        <v>19</v>
      </c>
      <c r="F46" s="30" t="s">
        <v>18</v>
      </c>
      <c r="G46" s="30" t="s">
        <v>20</v>
      </c>
      <c r="H46" s="30" t="s">
        <v>19</v>
      </c>
      <c r="I46" s="34" t="s">
        <v>37</v>
      </c>
      <c r="J46" s="33">
        <f>J47</f>
        <v>284.33</v>
      </c>
      <c r="K46" s="33">
        <f>K47</f>
        <v>284.33</v>
      </c>
      <c r="L46" s="32">
        <f t="shared" si="0"/>
        <v>100</v>
      </c>
      <c r="M46" s="17"/>
      <c r="N46" s="17"/>
      <c r="O46" s="17"/>
      <c r="P46" s="17"/>
      <c r="Q46" s="17"/>
      <c r="R46" s="16"/>
      <c r="S46" s="16"/>
      <c r="T46" s="16"/>
      <c r="U46" s="16"/>
      <c r="V46" s="17"/>
      <c r="W46" s="17"/>
      <c r="X46" s="18"/>
      <c r="Y46" s="18"/>
      <c r="Z46" s="18"/>
      <c r="AA46" s="18"/>
      <c r="AB46" s="18"/>
      <c r="AC46" s="18"/>
      <c r="AD46" s="18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s="7" customFormat="1" ht="27" customHeight="1">
      <c r="A47" s="29">
        <v>39</v>
      </c>
      <c r="B47" s="30" t="s">
        <v>4</v>
      </c>
      <c r="C47" s="30" t="s">
        <v>38</v>
      </c>
      <c r="D47" s="30" t="s">
        <v>24</v>
      </c>
      <c r="E47" s="30" t="s">
        <v>19</v>
      </c>
      <c r="F47" s="30" t="s">
        <v>24</v>
      </c>
      <c r="G47" s="30" t="s">
        <v>20</v>
      </c>
      <c r="H47" s="30" t="s">
        <v>33</v>
      </c>
      <c r="I47" s="34" t="s">
        <v>76</v>
      </c>
      <c r="J47" s="33">
        <f>J48+J49+J50+J53</f>
        <v>284.33</v>
      </c>
      <c r="K47" s="33">
        <f>K48+K49+K50+K53</f>
        <v>284.33</v>
      </c>
      <c r="L47" s="32">
        <f t="shared" si="0"/>
        <v>100</v>
      </c>
      <c r="M47" s="17"/>
      <c r="N47" s="17"/>
      <c r="O47" s="17"/>
      <c r="P47" s="17"/>
      <c r="Q47" s="17"/>
      <c r="R47" s="16"/>
      <c r="S47" s="16"/>
      <c r="T47" s="16"/>
      <c r="U47" s="16"/>
      <c r="V47" s="17"/>
      <c r="W47" s="17"/>
      <c r="X47" s="18"/>
      <c r="Y47" s="18"/>
      <c r="Z47" s="18"/>
      <c r="AA47" s="18"/>
      <c r="AB47" s="18"/>
      <c r="AC47" s="18"/>
      <c r="AD47" s="18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s="7" customFormat="1" ht="31.5" customHeight="1">
      <c r="A48" s="29">
        <v>40</v>
      </c>
      <c r="B48" s="30" t="s">
        <v>4</v>
      </c>
      <c r="C48" s="30" t="s">
        <v>38</v>
      </c>
      <c r="D48" s="30" t="s">
        <v>24</v>
      </c>
      <c r="E48" s="30" t="s">
        <v>60</v>
      </c>
      <c r="F48" s="30" t="s">
        <v>24</v>
      </c>
      <c r="G48" s="30" t="s">
        <v>20</v>
      </c>
      <c r="H48" s="30" t="s">
        <v>33</v>
      </c>
      <c r="I48" s="34" t="s">
        <v>77</v>
      </c>
      <c r="J48" s="33">
        <v>3.09</v>
      </c>
      <c r="K48" s="33">
        <v>3.09</v>
      </c>
      <c r="L48" s="32">
        <f t="shared" si="0"/>
        <v>100</v>
      </c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7"/>
      <c r="X48" s="18"/>
      <c r="Y48" s="18"/>
      <c r="Z48" s="18"/>
      <c r="AA48" s="18"/>
      <c r="AB48" s="18"/>
      <c r="AC48" s="18"/>
      <c r="AD48" s="18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s="7" customFormat="1" ht="27" customHeight="1">
      <c r="A49" s="29">
        <v>41</v>
      </c>
      <c r="B49" s="30" t="s">
        <v>4</v>
      </c>
      <c r="C49" s="30" t="s">
        <v>38</v>
      </c>
      <c r="D49" s="30" t="s">
        <v>24</v>
      </c>
      <c r="E49" s="30" t="s">
        <v>36</v>
      </c>
      <c r="F49" s="30" t="s">
        <v>24</v>
      </c>
      <c r="G49" s="30" t="s">
        <v>20</v>
      </c>
      <c r="H49" s="30" t="s">
        <v>33</v>
      </c>
      <c r="I49" s="34" t="s">
        <v>78</v>
      </c>
      <c r="J49" s="33">
        <v>0.3</v>
      </c>
      <c r="K49" s="33">
        <v>0.3</v>
      </c>
      <c r="L49" s="32">
        <f t="shared" si="0"/>
        <v>100</v>
      </c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7"/>
      <c r="X49" s="18"/>
      <c r="Y49" s="18"/>
      <c r="Z49" s="18"/>
      <c r="AA49" s="18"/>
      <c r="AB49" s="18"/>
      <c r="AC49" s="18"/>
      <c r="AD49" s="18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7" customFormat="1" ht="27" customHeight="1">
      <c r="A50" s="29">
        <v>42</v>
      </c>
      <c r="B50" s="30" t="s">
        <v>4</v>
      </c>
      <c r="C50" s="30" t="s">
        <v>38</v>
      </c>
      <c r="D50" s="30" t="s">
        <v>24</v>
      </c>
      <c r="E50" s="30" t="s">
        <v>66</v>
      </c>
      <c r="F50" s="30" t="s">
        <v>24</v>
      </c>
      <c r="G50" s="30" t="s">
        <v>20</v>
      </c>
      <c r="H50" s="30" t="s">
        <v>33</v>
      </c>
      <c r="I50" s="34" t="s">
        <v>79</v>
      </c>
      <c r="J50" s="32">
        <f>J51+J52</f>
        <v>218.93</v>
      </c>
      <c r="K50" s="32">
        <f>K51+K52</f>
        <v>218.93</v>
      </c>
      <c r="L50" s="32">
        <f t="shared" si="0"/>
        <v>100</v>
      </c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7"/>
      <c r="X50" s="18"/>
      <c r="Y50" s="18"/>
      <c r="Z50" s="18"/>
      <c r="AA50" s="18"/>
      <c r="AB50" s="18"/>
      <c r="AC50" s="18"/>
      <c r="AD50" s="18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s="7" customFormat="1" ht="27" customHeight="1">
      <c r="A51" s="29">
        <v>43</v>
      </c>
      <c r="B51" s="30" t="s">
        <v>4</v>
      </c>
      <c r="C51" s="30" t="s">
        <v>38</v>
      </c>
      <c r="D51" s="30" t="s">
        <v>24</v>
      </c>
      <c r="E51" s="30" t="s">
        <v>179</v>
      </c>
      <c r="F51" s="30" t="s">
        <v>24</v>
      </c>
      <c r="G51" s="30" t="s">
        <v>20</v>
      </c>
      <c r="H51" s="30" t="s">
        <v>33</v>
      </c>
      <c r="I51" s="34" t="s">
        <v>181</v>
      </c>
      <c r="J51" s="33">
        <v>219.25</v>
      </c>
      <c r="K51" s="33">
        <v>219.25</v>
      </c>
      <c r="L51" s="32">
        <f t="shared" si="0"/>
        <v>100</v>
      </c>
      <c r="M51" s="16"/>
      <c r="N51" s="16"/>
      <c r="O51" s="16"/>
      <c r="P51" s="16"/>
      <c r="Q51" s="16"/>
      <c r="R51" s="16"/>
      <c r="S51" s="16"/>
      <c r="T51" s="16"/>
      <c r="U51" s="16"/>
      <c r="V51" s="17"/>
      <c r="W51" s="17"/>
      <c r="X51" s="18"/>
      <c r="Y51" s="18"/>
      <c r="Z51" s="18"/>
      <c r="AA51" s="18"/>
      <c r="AB51" s="18"/>
      <c r="AC51" s="18"/>
      <c r="AD51" s="18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s="7" customFormat="1" ht="27" customHeight="1">
      <c r="A52" s="29">
        <v>44</v>
      </c>
      <c r="B52" s="30" t="s">
        <v>4</v>
      </c>
      <c r="C52" s="30" t="s">
        <v>38</v>
      </c>
      <c r="D52" s="30" t="s">
        <v>24</v>
      </c>
      <c r="E52" s="30" t="s">
        <v>180</v>
      </c>
      <c r="F52" s="30" t="s">
        <v>24</v>
      </c>
      <c r="G52" s="30" t="s">
        <v>20</v>
      </c>
      <c r="H52" s="30" t="s">
        <v>33</v>
      </c>
      <c r="I52" s="34" t="s">
        <v>310</v>
      </c>
      <c r="J52" s="33">
        <v>-0.32</v>
      </c>
      <c r="K52" s="33">
        <v>-0.32</v>
      </c>
      <c r="L52" s="32">
        <f t="shared" si="0"/>
        <v>100</v>
      </c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8"/>
      <c r="Y52" s="18"/>
      <c r="Z52" s="18"/>
      <c r="AA52" s="18"/>
      <c r="AB52" s="18"/>
      <c r="AC52" s="18"/>
      <c r="AD52" s="18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s="7" customFormat="1" ht="37.5" customHeight="1">
      <c r="A53" s="29">
        <v>45</v>
      </c>
      <c r="B53" s="30" t="s">
        <v>4</v>
      </c>
      <c r="C53" s="30" t="s">
        <v>38</v>
      </c>
      <c r="D53" s="30" t="s">
        <v>24</v>
      </c>
      <c r="E53" s="30" t="s">
        <v>65</v>
      </c>
      <c r="F53" s="30" t="s">
        <v>24</v>
      </c>
      <c r="G53" s="30" t="s">
        <v>20</v>
      </c>
      <c r="H53" s="30" t="s">
        <v>33</v>
      </c>
      <c r="I53" s="34" t="s">
        <v>313</v>
      </c>
      <c r="J53" s="33">
        <v>62.01</v>
      </c>
      <c r="K53" s="33">
        <v>62.01</v>
      </c>
      <c r="L53" s="32">
        <f t="shared" si="0"/>
        <v>100</v>
      </c>
      <c r="M53" s="16"/>
      <c r="N53" s="16"/>
      <c r="O53" s="16"/>
      <c r="P53" s="16"/>
      <c r="Q53" s="16"/>
      <c r="R53" s="16"/>
      <c r="S53" s="16"/>
      <c r="T53" s="16"/>
      <c r="U53" s="16"/>
      <c r="V53" s="17"/>
      <c r="W53" s="17"/>
      <c r="X53" s="18"/>
      <c r="Y53" s="18"/>
      <c r="Z53" s="18"/>
      <c r="AA53" s="18"/>
      <c r="AB53" s="18"/>
      <c r="AC53" s="18"/>
      <c r="AD53" s="18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s="7" customFormat="1" ht="36" customHeight="1">
      <c r="A54" s="29">
        <v>46</v>
      </c>
      <c r="B54" s="30" t="s">
        <v>4</v>
      </c>
      <c r="C54" s="30" t="s">
        <v>40</v>
      </c>
      <c r="D54" s="30" t="s">
        <v>18</v>
      </c>
      <c r="E54" s="30" t="s">
        <v>19</v>
      </c>
      <c r="F54" s="30" t="s">
        <v>18</v>
      </c>
      <c r="G54" s="30" t="s">
        <v>20</v>
      </c>
      <c r="H54" s="30" t="s">
        <v>19</v>
      </c>
      <c r="I54" s="34" t="s">
        <v>39</v>
      </c>
      <c r="J54" s="33">
        <f>J55</f>
        <v>3639.8</v>
      </c>
      <c r="K54" s="33">
        <f>K55</f>
        <v>3640.17</v>
      </c>
      <c r="L54" s="32">
        <f t="shared" si="0"/>
        <v>100.01016539370295</v>
      </c>
      <c r="M54" s="17"/>
      <c r="N54" s="17"/>
      <c r="O54" s="17"/>
      <c r="P54" s="17"/>
      <c r="Q54" s="17"/>
      <c r="R54" s="16"/>
      <c r="S54" s="16"/>
      <c r="T54" s="16"/>
      <c r="U54" s="16"/>
      <c r="V54" s="17"/>
      <c r="W54" s="17"/>
      <c r="X54" s="18"/>
      <c r="Y54" s="18"/>
      <c r="Z54" s="18"/>
      <c r="AA54" s="18"/>
      <c r="AB54" s="18"/>
      <c r="AC54" s="18"/>
      <c r="AD54" s="18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s="7" customFormat="1" ht="25.5" customHeight="1">
      <c r="A55" s="29">
        <v>47</v>
      </c>
      <c r="B55" s="30" t="s">
        <v>4</v>
      </c>
      <c r="C55" s="30" t="s">
        <v>40</v>
      </c>
      <c r="D55" s="30" t="s">
        <v>27</v>
      </c>
      <c r="E55" s="30" t="s">
        <v>19</v>
      </c>
      <c r="F55" s="30" t="s">
        <v>18</v>
      </c>
      <c r="G55" s="30" t="s">
        <v>20</v>
      </c>
      <c r="H55" s="30" t="s">
        <v>41</v>
      </c>
      <c r="I55" s="34" t="s">
        <v>42</v>
      </c>
      <c r="J55" s="32">
        <f>J56+J58</f>
        <v>3639.8</v>
      </c>
      <c r="K55" s="32">
        <f>K56+K58</f>
        <v>3640.17</v>
      </c>
      <c r="L55" s="32">
        <f t="shared" si="0"/>
        <v>100.01016539370295</v>
      </c>
      <c r="M55" s="17"/>
      <c r="N55" s="17"/>
      <c r="O55" s="17"/>
      <c r="P55" s="17"/>
      <c r="Q55" s="17"/>
      <c r="R55" s="16"/>
      <c r="S55" s="16"/>
      <c r="T55" s="16"/>
      <c r="U55" s="16"/>
      <c r="V55" s="17"/>
      <c r="W55" s="17"/>
      <c r="X55" s="18"/>
      <c r="Y55" s="18"/>
      <c r="Z55" s="18"/>
      <c r="AA55" s="18"/>
      <c r="AB55" s="18"/>
      <c r="AC55" s="18"/>
      <c r="AD55" s="18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s="7" customFormat="1" ht="33.75" customHeight="1">
      <c r="A56" s="29">
        <v>48</v>
      </c>
      <c r="B56" s="30" t="s">
        <v>4</v>
      </c>
      <c r="C56" s="30" t="s">
        <v>40</v>
      </c>
      <c r="D56" s="30" t="s">
        <v>27</v>
      </c>
      <c r="E56" s="30" t="s">
        <v>43</v>
      </c>
      <c r="F56" s="30" t="s">
        <v>18</v>
      </c>
      <c r="G56" s="30" t="s">
        <v>20</v>
      </c>
      <c r="H56" s="30" t="s">
        <v>41</v>
      </c>
      <c r="I56" s="34" t="s">
        <v>171</v>
      </c>
      <c r="J56" s="32">
        <f>J57</f>
        <v>3576.32</v>
      </c>
      <c r="K56" s="32">
        <f>K57</f>
        <v>3576.69</v>
      </c>
      <c r="L56" s="32">
        <f t="shared" si="0"/>
        <v>100.01034583035076</v>
      </c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17"/>
      <c r="X56" s="18"/>
      <c r="Y56" s="18"/>
      <c r="Z56" s="18"/>
      <c r="AA56" s="18"/>
      <c r="AB56" s="18"/>
      <c r="AC56" s="18"/>
      <c r="AD56" s="18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s="7" customFormat="1" ht="35.25" customHeight="1">
      <c r="A57" s="29">
        <v>49</v>
      </c>
      <c r="B57" s="30" t="s">
        <v>4</v>
      </c>
      <c r="C57" s="30" t="s">
        <v>40</v>
      </c>
      <c r="D57" s="30" t="s">
        <v>27</v>
      </c>
      <c r="E57" s="30" t="s">
        <v>100</v>
      </c>
      <c r="F57" s="30" t="s">
        <v>35</v>
      </c>
      <c r="G57" s="30" t="s">
        <v>20</v>
      </c>
      <c r="H57" s="30" t="s">
        <v>41</v>
      </c>
      <c r="I57" s="34" t="s">
        <v>172</v>
      </c>
      <c r="J57" s="32">
        <v>3576.32</v>
      </c>
      <c r="K57" s="32">
        <v>3576.69</v>
      </c>
      <c r="L57" s="32">
        <f t="shared" si="0"/>
        <v>100.01034583035076</v>
      </c>
      <c r="M57" s="16"/>
      <c r="N57" s="16"/>
      <c r="O57" s="16"/>
      <c r="P57" s="16"/>
      <c r="Q57" s="16"/>
      <c r="R57" s="16"/>
      <c r="S57" s="16"/>
      <c r="T57" s="16"/>
      <c r="U57" s="16"/>
      <c r="V57" s="17"/>
      <c r="W57" s="17"/>
      <c r="X57" s="18"/>
      <c r="Y57" s="18"/>
      <c r="Z57" s="18"/>
      <c r="AA57" s="18"/>
      <c r="AB57" s="18"/>
      <c r="AC57" s="18"/>
      <c r="AD57" s="18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s="7" customFormat="1" ht="24" customHeight="1">
      <c r="A58" s="29">
        <v>50</v>
      </c>
      <c r="B58" s="30" t="s">
        <v>4</v>
      </c>
      <c r="C58" s="30" t="s">
        <v>40</v>
      </c>
      <c r="D58" s="30" t="s">
        <v>27</v>
      </c>
      <c r="E58" s="30" t="s">
        <v>298</v>
      </c>
      <c r="F58" s="30" t="s">
        <v>18</v>
      </c>
      <c r="G58" s="30" t="s">
        <v>20</v>
      </c>
      <c r="H58" s="30" t="s">
        <v>41</v>
      </c>
      <c r="I58" s="31" t="s">
        <v>299</v>
      </c>
      <c r="J58" s="33">
        <f>J59</f>
        <v>63.48</v>
      </c>
      <c r="K58" s="33">
        <f>K59</f>
        <v>63.48</v>
      </c>
      <c r="L58" s="32">
        <f t="shared" si="0"/>
        <v>100</v>
      </c>
      <c r="M58" s="17"/>
      <c r="N58" s="17"/>
      <c r="O58" s="17"/>
      <c r="P58" s="17"/>
      <c r="Q58" s="17"/>
      <c r="R58" s="16"/>
      <c r="S58" s="16"/>
      <c r="T58" s="16"/>
      <c r="U58" s="16"/>
      <c r="V58" s="17"/>
      <c r="W58" s="17"/>
      <c r="X58" s="18"/>
      <c r="Y58" s="18"/>
      <c r="Z58" s="18"/>
      <c r="AA58" s="18"/>
      <c r="AB58" s="18"/>
      <c r="AC58" s="18"/>
      <c r="AD58" s="18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s="7" customFormat="1" ht="34.5" customHeight="1">
      <c r="A59" s="29">
        <v>51</v>
      </c>
      <c r="B59" s="30" t="s">
        <v>4</v>
      </c>
      <c r="C59" s="30" t="s">
        <v>40</v>
      </c>
      <c r="D59" s="30" t="s">
        <v>27</v>
      </c>
      <c r="E59" s="30" t="s">
        <v>300</v>
      </c>
      <c r="F59" s="30" t="s">
        <v>35</v>
      </c>
      <c r="G59" s="30" t="s">
        <v>20</v>
      </c>
      <c r="H59" s="30" t="s">
        <v>41</v>
      </c>
      <c r="I59" s="31" t="s">
        <v>301</v>
      </c>
      <c r="J59" s="33">
        <v>63.48</v>
      </c>
      <c r="K59" s="33">
        <v>63.48</v>
      </c>
      <c r="L59" s="32">
        <f t="shared" si="0"/>
        <v>100</v>
      </c>
      <c r="M59" s="17"/>
      <c r="N59" s="17"/>
      <c r="O59" s="17"/>
      <c r="P59" s="17"/>
      <c r="Q59" s="17"/>
      <c r="R59" s="16"/>
      <c r="S59" s="16"/>
      <c r="T59" s="16"/>
      <c r="U59" s="16"/>
      <c r="V59" s="17"/>
      <c r="W59" s="17"/>
      <c r="X59" s="18"/>
      <c r="Y59" s="18"/>
      <c r="Z59" s="18"/>
      <c r="AA59" s="18"/>
      <c r="AB59" s="18"/>
      <c r="AC59" s="18"/>
      <c r="AD59" s="18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s="7" customFormat="1" ht="32.25" customHeight="1">
      <c r="A60" s="29">
        <v>52</v>
      </c>
      <c r="B60" s="30" t="s">
        <v>4</v>
      </c>
      <c r="C60" s="30" t="s">
        <v>45</v>
      </c>
      <c r="D60" s="30" t="s">
        <v>18</v>
      </c>
      <c r="E60" s="30" t="s">
        <v>19</v>
      </c>
      <c r="F60" s="30" t="s">
        <v>18</v>
      </c>
      <c r="G60" s="30" t="s">
        <v>20</v>
      </c>
      <c r="H60" s="30" t="s">
        <v>19</v>
      </c>
      <c r="I60" s="31" t="s">
        <v>44</v>
      </c>
      <c r="J60" s="32">
        <f>J61+J64</f>
        <v>4495.66</v>
      </c>
      <c r="K60" s="32">
        <f>K61+K64</f>
        <v>4518.06</v>
      </c>
      <c r="L60" s="32">
        <f t="shared" si="0"/>
        <v>100.49825832024666</v>
      </c>
      <c r="M60" s="17"/>
      <c r="N60" s="17"/>
      <c r="O60" s="17"/>
      <c r="P60" s="17"/>
      <c r="Q60" s="17"/>
      <c r="R60" s="16"/>
      <c r="S60" s="16"/>
      <c r="T60" s="16"/>
      <c r="U60" s="16"/>
      <c r="V60" s="17"/>
      <c r="W60" s="17"/>
      <c r="X60" s="18"/>
      <c r="Y60" s="18"/>
      <c r="Z60" s="18"/>
      <c r="AA60" s="18"/>
      <c r="AB60" s="18"/>
      <c r="AC60" s="18"/>
      <c r="AD60" s="18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s="7" customFormat="1" ht="85.5" customHeight="1">
      <c r="A61" s="29">
        <v>53</v>
      </c>
      <c r="B61" s="30" t="s">
        <v>4</v>
      </c>
      <c r="C61" s="30" t="s">
        <v>45</v>
      </c>
      <c r="D61" s="30" t="s">
        <v>27</v>
      </c>
      <c r="E61" s="30" t="s">
        <v>19</v>
      </c>
      <c r="F61" s="30" t="s">
        <v>18</v>
      </c>
      <c r="G61" s="30" t="s">
        <v>20</v>
      </c>
      <c r="H61" s="30" t="s">
        <v>19</v>
      </c>
      <c r="I61" s="34" t="s">
        <v>173</v>
      </c>
      <c r="J61" s="33">
        <f>J62</f>
        <v>1714.8</v>
      </c>
      <c r="K61" s="33">
        <f>K62</f>
        <v>1714.8</v>
      </c>
      <c r="L61" s="32">
        <f t="shared" si="0"/>
        <v>100</v>
      </c>
      <c r="M61" s="17"/>
      <c r="N61" s="17"/>
      <c r="O61" s="17"/>
      <c r="P61" s="17"/>
      <c r="Q61" s="17"/>
      <c r="R61" s="16"/>
      <c r="S61" s="16"/>
      <c r="T61" s="16"/>
      <c r="U61" s="16"/>
      <c r="V61" s="17"/>
      <c r="W61" s="17"/>
      <c r="X61" s="18"/>
      <c r="Y61" s="18"/>
      <c r="Z61" s="18"/>
      <c r="AA61" s="18"/>
      <c r="AB61" s="18"/>
      <c r="AC61" s="18"/>
      <c r="AD61" s="18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s="7" customFormat="1" ht="81.75" customHeight="1">
      <c r="A62" s="29">
        <v>54</v>
      </c>
      <c r="B62" s="30" t="s">
        <v>4</v>
      </c>
      <c r="C62" s="30" t="s">
        <v>45</v>
      </c>
      <c r="D62" s="30" t="s">
        <v>27</v>
      </c>
      <c r="E62" s="30" t="s">
        <v>62</v>
      </c>
      <c r="F62" s="30" t="s">
        <v>35</v>
      </c>
      <c r="G62" s="30" t="s">
        <v>20</v>
      </c>
      <c r="H62" s="30" t="s">
        <v>58</v>
      </c>
      <c r="I62" s="34" t="s">
        <v>174</v>
      </c>
      <c r="J62" s="32">
        <f>J63</f>
        <v>1714.8</v>
      </c>
      <c r="K62" s="32">
        <f>K63</f>
        <v>1714.8</v>
      </c>
      <c r="L62" s="32">
        <f t="shared" si="0"/>
        <v>100</v>
      </c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8"/>
      <c r="Y62" s="18"/>
      <c r="Z62" s="18"/>
      <c r="AA62" s="18"/>
      <c r="AB62" s="18"/>
      <c r="AC62" s="18"/>
      <c r="AD62" s="18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7" customFormat="1" ht="84.75" customHeight="1">
      <c r="A63" s="29">
        <v>55</v>
      </c>
      <c r="B63" s="30" t="s">
        <v>4</v>
      </c>
      <c r="C63" s="30" t="s">
        <v>45</v>
      </c>
      <c r="D63" s="30" t="s">
        <v>27</v>
      </c>
      <c r="E63" s="30" t="s">
        <v>74</v>
      </c>
      <c r="F63" s="30" t="s">
        <v>35</v>
      </c>
      <c r="G63" s="30" t="s">
        <v>20</v>
      </c>
      <c r="H63" s="30" t="s">
        <v>58</v>
      </c>
      <c r="I63" s="34" t="s">
        <v>175</v>
      </c>
      <c r="J63" s="32">
        <v>1714.8</v>
      </c>
      <c r="K63" s="32">
        <v>1714.8</v>
      </c>
      <c r="L63" s="32">
        <f t="shared" si="0"/>
        <v>100</v>
      </c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8"/>
      <c r="Y63" s="18"/>
      <c r="Z63" s="18"/>
      <c r="AA63" s="18"/>
      <c r="AB63" s="18"/>
      <c r="AC63" s="18"/>
      <c r="AD63" s="18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7" customFormat="1" ht="37.5" customHeight="1">
      <c r="A64" s="29">
        <v>56</v>
      </c>
      <c r="B64" s="30" t="s">
        <v>4</v>
      </c>
      <c r="C64" s="30" t="s">
        <v>45</v>
      </c>
      <c r="D64" s="30" t="s">
        <v>30</v>
      </c>
      <c r="E64" s="30" t="s">
        <v>19</v>
      </c>
      <c r="F64" s="30" t="s">
        <v>18</v>
      </c>
      <c r="G64" s="30" t="s">
        <v>20</v>
      </c>
      <c r="H64" s="30" t="s">
        <v>46</v>
      </c>
      <c r="I64" s="31" t="s">
        <v>176</v>
      </c>
      <c r="J64" s="33">
        <f>J65</f>
        <v>2780.86</v>
      </c>
      <c r="K64" s="33">
        <f>K65</f>
        <v>2803.26</v>
      </c>
      <c r="L64" s="32">
        <f t="shared" si="0"/>
        <v>100.80550621030903</v>
      </c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8"/>
      <c r="Y64" s="18"/>
      <c r="Z64" s="18"/>
      <c r="AA64" s="18"/>
      <c r="AB64" s="18"/>
      <c r="AC64" s="18"/>
      <c r="AD64" s="18"/>
      <c r="AE64" s="16"/>
      <c r="AF64" s="16"/>
      <c r="AG64" s="16"/>
      <c r="AH64" s="17"/>
      <c r="AI64" s="17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7" customFormat="1" ht="33.75" customHeight="1">
      <c r="A65" s="29">
        <v>57</v>
      </c>
      <c r="B65" s="30" t="s">
        <v>4</v>
      </c>
      <c r="C65" s="30" t="s">
        <v>45</v>
      </c>
      <c r="D65" s="30" t="s">
        <v>30</v>
      </c>
      <c r="E65" s="30" t="s">
        <v>60</v>
      </c>
      <c r="F65" s="30" t="s">
        <v>18</v>
      </c>
      <c r="G65" s="30" t="s">
        <v>20</v>
      </c>
      <c r="H65" s="30" t="s">
        <v>46</v>
      </c>
      <c r="I65" s="34" t="s">
        <v>177</v>
      </c>
      <c r="J65" s="32">
        <f>J66</f>
        <v>2780.86</v>
      </c>
      <c r="K65" s="32">
        <f>K66</f>
        <v>2803.26</v>
      </c>
      <c r="L65" s="32">
        <f t="shared" si="0"/>
        <v>100.80550621030903</v>
      </c>
      <c r="M65" s="16"/>
      <c r="N65" s="16"/>
      <c r="O65" s="16"/>
      <c r="P65" s="16"/>
      <c r="Q65" s="16"/>
      <c r="R65" s="16"/>
      <c r="S65" s="16"/>
      <c r="T65" s="16"/>
      <c r="U65" s="16"/>
      <c r="V65" s="17"/>
      <c r="W65" s="17"/>
      <c r="X65" s="18"/>
      <c r="Y65" s="18"/>
      <c r="Z65" s="18"/>
      <c r="AA65" s="18"/>
      <c r="AB65" s="18"/>
      <c r="AC65" s="18"/>
      <c r="AD65" s="18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  <c r="AR65" s="17"/>
      <c r="AS65" s="16"/>
    </row>
    <row r="66" spans="1:45" s="7" customFormat="1" ht="54" customHeight="1">
      <c r="A66" s="29">
        <v>58</v>
      </c>
      <c r="B66" s="30" t="s">
        <v>4</v>
      </c>
      <c r="C66" s="30" t="s">
        <v>45</v>
      </c>
      <c r="D66" s="30" t="s">
        <v>30</v>
      </c>
      <c r="E66" s="30" t="s">
        <v>63</v>
      </c>
      <c r="F66" s="30" t="s">
        <v>35</v>
      </c>
      <c r="G66" s="30" t="s">
        <v>20</v>
      </c>
      <c r="H66" s="30" t="s">
        <v>46</v>
      </c>
      <c r="I66" s="34" t="s">
        <v>178</v>
      </c>
      <c r="J66" s="32">
        <v>2780.86</v>
      </c>
      <c r="K66" s="32">
        <v>2803.26</v>
      </c>
      <c r="L66" s="32">
        <f t="shared" si="0"/>
        <v>100.80550621030903</v>
      </c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7"/>
      <c r="X66" s="18"/>
      <c r="Y66" s="18"/>
      <c r="Z66" s="18"/>
      <c r="AA66" s="18"/>
      <c r="AB66" s="18"/>
      <c r="AC66" s="18"/>
      <c r="AD66" s="18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7"/>
      <c r="AR66" s="17"/>
      <c r="AS66" s="16"/>
    </row>
    <row r="67" spans="1:45" s="7" customFormat="1" ht="15" customHeight="1">
      <c r="A67" s="29">
        <v>59</v>
      </c>
      <c r="B67" s="30" t="s">
        <v>4</v>
      </c>
      <c r="C67" s="30" t="s">
        <v>49</v>
      </c>
      <c r="D67" s="30" t="s">
        <v>18</v>
      </c>
      <c r="E67" s="30" t="s">
        <v>19</v>
      </c>
      <c r="F67" s="30" t="s">
        <v>18</v>
      </c>
      <c r="G67" s="30" t="s">
        <v>20</v>
      </c>
      <c r="H67" s="30" t="s">
        <v>19</v>
      </c>
      <c r="I67" s="34" t="s">
        <v>48</v>
      </c>
      <c r="J67" s="32">
        <f>J70+J76+J77+J73+J74+J69</f>
        <v>638</v>
      </c>
      <c r="K67" s="32">
        <f>K70+K76+K77+K72+K74+K69+K68</f>
        <v>643.71</v>
      </c>
      <c r="L67" s="32">
        <f t="shared" si="0"/>
        <v>100.89498432601883</v>
      </c>
      <c r="M67" s="17"/>
      <c r="N67" s="17"/>
      <c r="O67" s="17"/>
      <c r="P67" s="17"/>
      <c r="Q67" s="17"/>
      <c r="R67" s="16"/>
      <c r="S67" s="16"/>
      <c r="T67" s="16"/>
      <c r="U67" s="16"/>
      <c r="V67" s="17"/>
      <c r="W67" s="17"/>
      <c r="X67" s="18"/>
      <c r="Y67" s="18"/>
      <c r="Z67" s="18"/>
      <c r="AA67" s="18"/>
      <c r="AB67" s="18"/>
      <c r="AC67" s="18"/>
      <c r="AD67" s="18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s="7" customFormat="1" ht="70.5" customHeight="1">
      <c r="A68" s="29"/>
      <c r="B68" s="30" t="s">
        <v>4</v>
      </c>
      <c r="C68" s="30" t="s">
        <v>49</v>
      </c>
      <c r="D68" s="30" t="s">
        <v>23</v>
      </c>
      <c r="E68" s="30" t="s">
        <v>60</v>
      </c>
      <c r="F68" s="30" t="s">
        <v>24</v>
      </c>
      <c r="G68" s="30" t="s">
        <v>20</v>
      </c>
      <c r="H68" s="30" t="s">
        <v>47</v>
      </c>
      <c r="I68" s="34" t="s">
        <v>323</v>
      </c>
      <c r="J68" s="32"/>
      <c r="K68" s="32">
        <v>0.13</v>
      </c>
      <c r="L68" s="32"/>
      <c r="M68" s="17"/>
      <c r="N68" s="17"/>
      <c r="O68" s="17"/>
      <c r="P68" s="17"/>
      <c r="Q68" s="17"/>
      <c r="R68" s="16"/>
      <c r="S68" s="16"/>
      <c r="T68" s="16"/>
      <c r="U68" s="16"/>
      <c r="V68" s="17"/>
      <c r="W68" s="17"/>
      <c r="X68" s="18"/>
      <c r="Y68" s="18"/>
      <c r="Z68" s="18"/>
      <c r="AA68" s="18"/>
      <c r="AB68" s="18"/>
      <c r="AC68" s="18"/>
      <c r="AD68" s="18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s="7" customFormat="1" ht="45.75" customHeight="1">
      <c r="A69" s="29">
        <v>60</v>
      </c>
      <c r="B69" s="30" t="s">
        <v>4</v>
      </c>
      <c r="C69" s="30" t="s">
        <v>49</v>
      </c>
      <c r="D69" s="30" t="s">
        <v>101</v>
      </c>
      <c r="E69" s="30" t="s">
        <v>19</v>
      </c>
      <c r="F69" s="30" t="s">
        <v>24</v>
      </c>
      <c r="G69" s="30" t="s">
        <v>20</v>
      </c>
      <c r="H69" s="30" t="s">
        <v>47</v>
      </c>
      <c r="I69" s="34" t="s">
        <v>102</v>
      </c>
      <c r="J69" s="33">
        <v>1.5</v>
      </c>
      <c r="K69" s="33">
        <v>1.5</v>
      </c>
      <c r="L69" s="32">
        <f t="shared" si="0"/>
        <v>100</v>
      </c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7"/>
      <c r="X69" s="18"/>
      <c r="Y69" s="18"/>
      <c r="Z69" s="18"/>
      <c r="AA69" s="18"/>
      <c r="AB69" s="18"/>
      <c r="AC69" s="18"/>
      <c r="AD69" s="18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s="7" customFormat="1" ht="33.75" customHeight="1">
      <c r="A70" s="29">
        <v>61</v>
      </c>
      <c r="B70" s="30" t="s">
        <v>4</v>
      </c>
      <c r="C70" s="30" t="s">
        <v>49</v>
      </c>
      <c r="D70" s="30" t="s">
        <v>51</v>
      </c>
      <c r="E70" s="30" t="s">
        <v>19</v>
      </c>
      <c r="F70" s="30" t="s">
        <v>24</v>
      </c>
      <c r="G70" s="30" t="s">
        <v>20</v>
      </c>
      <c r="H70" s="30" t="s">
        <v>47</v>
      </c>
      <c r="I70" s="34" t="s">
        <v>50</v>
      </c>
      <c r="J70" s="32">
        <f>J71</f>
        <v>10</v>
      </c>
      <c r="K70" s="32">
        <f>K71</f>
        <v>10</v>
      </c>
      <c r="L70" s="32">
        <f t="shared" si="0"/>
        <v>100</v>
      </c>
      <c r="M70" s="16"/>
      <c r="N70" s="16"/>
      <c r="O70" s="16"/>
      <c r="P70" s="16"/>
      <c r="Q70" s="16"/>
      <c r="R70" s="16"/>
      <c r="S70" s="16"/>
      <c r="T70" s="16"/>
      <c r="U70" s="16"/>
      <c r="V70" s="17"/>
      <c r="W70" s="17"/>
      <c r="X70" s="18"/>
      <c r="Y70" s="18"/>
      <c r="Z70" s="18"/>
      <c r="AA70" s="18"/>
      <c r="AB70" s="18"/>
      <c r="AC70" s="18"/>
      <c r="AD70" s="18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s="7" customFormat="1" ht="35.25" customHeight="1">
      <c r="A71" s="29">
        <v>62</v>
      </c>
      <c r="B71" s="30" t="s">
        <v>4</v>
      </c>
      <c r="C71" s="30" t="s">
        <v>49</v>
      </c>
      <c r="D71" s="30" t="s">
        <v>51</v>
      </c>
      <c r="E71" s="30" t="s">
        <v>36</v>
      </c>
      <c r="F71" s="30" t="s">
        <v>24</v>
      </c>
      <c r="G71" s="30" t="s">
        <v>20</v>
      </c>
      <c r="H71" s="30" t="s">
        <v>47</v>
      </c>
      <c r="I71" s="34" t="s">
        <v>163</v>
      </c>
      <c r="J71" s="32">
        <v>10</v>
      </c>
      <c r="K71" s="32">
        <v>10</v>
      </c>
      <c r="L71" s="32">
        <f t="shared" si="0"/>
        <v>100</v>
      </c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7"/>
      <c r="X71" s="18"/>
      <c r="Y71" s="18"/>
      <c r="Z71" s="18"/>
      <c r="AA71" s="18"/>
      <c r="AB71" s="18"/>
      <c r="AC71" s="18"/>
      <c r="AD71" s="18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s="7" customFormat="1" ht="54.75" customHeight="1">
      <c r="A72" s="29">
        <v>63</v>
      </c>
      <c r="B72" s="30" t="s">
        <v>4</v>
      </c>
      <c r="C72" s="30" t="s">
        <v>49</v>
      </c>
      <c r="D72" s="30" t="s">
        <v>160</v>
      </c>
      <c r="E72" s="30" t="s">
        <v>19</v>
      </c>
      <c r="F72" s="30" t="s">
        <v>18</v>
      </c>
      <c r="G72" s="30" t="s">
        <v>20</v>
      </c>
      <c r="H72" s="30" t="s">
        <v>47</v>
      </c>
      <c r="I72" s="34" t="s">
        <v>162</v>
      </c>
      <c r="J72" s="32">
        <f>J73</f>
        <v>35</v>
      </c>
      <c r="K72" s="32">
        <f>K73</f>
        <v>35</v>
      </c>
      <c r="L72" s="32">
        <f t="shared" si="0"/>
        <v>100</v>
      </c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8"/>
      <c r="Y72" s="18"/>
      <c r="Z72" s="18"/>
      <c r="AA72" s="18"/>
      <c r="AB72" s="18"/>
      <c r="AC72" s="18"/>
      <c r="AD72" s="18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s="7" customFormat="1" ht="67.5" customHeight="1">
      <c r="A73" s="29">
        <v>64</v>
      </c>
      <c r="B73" s="30" t="s">
        <v>4</v>
      </c>
      <c r="C73" s="30" t="s">
        <v>49</v>
      </c>
      <c r="D73" s="30" t="s">
        <v>160</v>
      </c>
      <c r="E73" s="30" t="s">
        <v>62</v>
      </c>
      <c r="F73" s="30" t="s">
        <v>35</v>
      </c>
      <c r="G73" s="30" t="s">
        <v>20</v>
      </c>
      <c r="H73" s="30" t="s">
        <v>47</v>
      </c>
      <c r="I73" s="34" t="s">
        <v>161</v>
      </c>
      <c r="J73" s="32">
        <v>35</v>
      </c>
      <c r="K73" s="32">
        <v>35</v>
      </c>
      <c r="L73" s="32">
        <f t="shared" si="0"/>
        <v>100</v>
      </c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8"/>
      <c r="Y73" s="18"/>
      <c r="Z73" s="18"/>
      <c r="AA73" s="18"/>
      <c r="AB73" s="18"/>
      <c r="AC73" s="18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s="7" customFormat="1" ht="30" customHeight="1">
      <c r="A74" s="29">
        <v>65</v>
      </c>
      <c r="B74" s="30" t="s">
        <v>4</v>
      </c>
      <c r="C74" s="30" t="s">
        <v>49</v>
      </c>
      <c r="D74" s="30" t="s">
        <v>147</v>
      </c>
      <c r="E74" s="30" t="s">
        <v>19</v>
      </c>
      <c r="F74" s="30" t="s">
        <v>18</v>
      </c>
      <c r="G74" s="30" t="s">
        <v>20</v>
      </c>
      <c r="H74" s="30" t="s">
        <v>47</v>
      </c>
      <c r="I74" s="34" t="s">
        <v>314</v>
      </c>
      <c r="J74" s="33">
        <f>J75</f>
        <v>300</v>
      </c>
      <c r="K74" s="33">
        <f>K75</f>
        <v>300</v>
      </c>
      <c r="L74" s="32">
        <f t="shared" si="0"/>
        <v>100</v>
      </c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8"/>
      <c r="Y74" s="18"/>
      <c r="Z74" s="18"/>
      <c r="AA74" s="18"/>
      <c r="AB74" s="18"/>
      <c r="AC74" s="18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s="7" customFormat="1" ht="42.75" customHeight="1">
      <c r="A75" s="29">
        <v>66</v>
      </c>
      <c r="B75" s="30" t="s">
        <v>4</v>
      </c>
      <c r="C75" s="30" t="s">
        <v>49</v>
      </c>
      <c r="D75" s="30" t="s">
        <v>147</v>
      </c>
      <c r="E75" s="30" t="s">
        <v>36</v>
      </c>
      <c r="F75" s="30" t="s">
        <v>35</v>
      </c>
      <c r="G75" s="30" t="s">
        <v>20</v>
      </c>
      <c r="H75" s="30" t="s">
        <v>47</v>
      </c>
      <c r="I75" s="34" t="s">
        <v>315</v>
      </c>
      <c r="J75" s="33">
        <v>300</v>
      </c>
      <c r="K75" s="33">
        <v>300</v>
      </c>
      <c r="L75" s="32">
        <f aca="true" t="shared" si="1" ref="L75:L138">K75/J75*100</f>
        <v>100</v>
      </c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8"/>
      <c r="Y75" s="18"/>
      <c r="Z75" s="18"/>
      <c r="AA75" s="18"/>
      <c r="AB75" s="18"/>
      <c r="AC75" s="18"/>
      <c r="AD75" s="18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s="7" customFormat="1" ht="64.5" customHeight="1">
      <c r="A76" s="29">
        <v>67</v>
      </c>
      <c r="B76" s="30" t="s">
        <v>4</v>
      </c>
      <c r="C76" s="30" t="s">
        <v>49</v>
      </c>
      <c r="D76" s="30" t="s">
        <v>103</v>
      </c>
      <c r="E76" s="30" t="s">
        <v>19</v>
      </c>
      <c r="F76" s="30" t="s">
        <v>24</v>
      </c>
      <c r="G76" s="30" t="s">
        <v>20</v>
      </c>
      <c r="H76" s="30" t="s">
        <v>47</v>
      </c>
      <c r="I76" s="34" t="s">
        <v>104</v>
      </c>
      <c r="J76" s="32">
        <v>40.5</v>
      </c>
      <c r="K76" s="32">
        <v>40.54</v>
      </c>
      <c r="L76" s="32">
        <f t="shared" si="1"/>
        <v>100.09876543209877</v>
      </c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7"/>
      <c r="X76" s="18"/>
      <c r="Y76" s="18"/>
      <c r="Z76" s="18"/>
      <c r="AA76" s="18"/>
      <c r="AB76" s="18"/>
      <c r="AC76" s="18"/>
      <c r="AD76" s="1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s="7" customFormat="1" ht="34.5" customHeight="1">
      <c r="A77" s="29">
        <v>68</v>
      </c>
      <c r="B77" s="30" t="s">
        <v>4</v>
      </c>
      <c r="C77" s="30" t="s">
        <v>49</v>
      </c>
      <c r="D77" s="30" t="s">
        <v>53</v>
      </c>
      <c r="E77" s="30" t="s">
        <v>19</v>
      </c>
      <c r="F77" s="30" t="s">
        <v>18</v>
      </c>
      <c r="G77" s="30" t="s">
        <v>20</v>
      </c>
      <c r="H77" s="30" t="s">
        <v>47</v>
      </c>
      <c r="I77" s="34" t="s">
        <v>52</v>
      </c>
      <c r="J77" s="32">
        <f>J78</f>
        <v>251</v>
      </c>
      <c r="K77" s="32">
        <f>K78</f>
        <v>256.54</v>
      </c>
      <c r="L77" s="32">
        <f t="shared" si="1"/>
        <v>102.20717131474105</v>
      </c>
      <c r="M77" s="16"/>
      <c r="N77" s="16"/>
      <c r="O77" s="16"/>
      <c r="P77" s="16"/>
      <c r="Q77" s="16"/>
      <c r="R77" s="16"/>
      <c r="S77" s="16"/>
      <c r="T77" s="16"/>
      <c r="U77" s="16"/>
      <c r="V77" s="17"/>
      <c r="W77" s="17"/>
      <c r="X77" s="18"/>
      <c r="Y77" s="18"/>
      <c r="Z77" s="18"/>
      <c r="AA77" s="18"/>
      <c r="AB77" s="18"/>
      <c r="AC77" s="18"/>
      <c r="AD77" s="18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s="7" customFormat="1" ht="39" customHeight="1">
      <c r="A78" s="29">
        <v>69</v>
      </c>
      <c r="B78" s="30" t="s">
        <v>4</v>
      </c>
      <c r="C78" s="30" t="s">
        <v>49</v>
      </c>
      <c r="D78" s="30" t="s">
        <v>53</v>
      </c>
      <c r="E78" s="30" t="s">
        <v>62</v>
      </c>
      <c r="F78" s="30" t="s">
        <v>35</v>
      </c>
      <c r="G78" s="30" t="s">
        <v>20</v>
      </c>
      <c r="H78" s="30" t="s">
        <v>47</v>
      </c>
      <c r="I78" s="34" t="s">
        <v>105</v>
      </c>
      <c r="J78" s="32">
        <v>251</v>
      </c>
      <c r="K78" s="32">
        <v>256.54</v>
      </c>
      <c r="L78" s="32">
        <f t="shared" si="1"/>
        <v>102.20717131474105</v>
      </c>
      <c r="M78" s="16"/>
      <c r="N78" s="16"/>
      <c r="O78" s="16"/>
      <c r="P78" s="16"/>
      <c r="Q78" s="16"/>
      <c r="R78" s="16"/>
      <c r="S78" s="16"/>
      <c r="T78" s="16"/>
      <c r="U78" s="16"/>
      <c r="V78" s="17"/>
      <c r="W78" s="17"/>
      <c r="X78" s="18"/>
      <c r="Y78" s="18"/>
      <c r="Z78" s="18"/>
      <c r="AA78" s="18"/>
      <c r="AB78" s="18"/>
      <c r="AC78" s="18"/>
      <c r="AD78" s="18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s="7" customFormat="1" ht="21" customHeight="1">
      <c r="A79" s="29">
        <v>70</v>
      </c>
      <c r="B79" s="30" t="s">
        <v>4</v>
      </c>
      <c r="C79" s="30" t="s">
        <v>237</v>
      </c>
      <c r="D79" s="30" t="s">
        <v>18</v>
      </c>
      <c r="E79" s="30" t="s">
        <v>19</v>
      </c>
      <c r="F79" s="30" t="s">
        <v>18</v>
      </c>
      <c r="G79" s="30" t="s">
        <v>20</v>
      </c>
      <c r="H79" s="30" t="s">
        <v>19</v>
      </c>
      <c r="I79" s="34" t="s">
        <v>240</v>
      </c>
      <c r="J79" s="32">
        <f>J80+J82</f>
        <v>49.29</v>
      </c>
      <c r="K79" s="32">
        <f>K80+K82</f>
        <v>49.29</v>
      </c>
      <c r="L79" s="32">
        <f t="shared" si="1"/>
        <v>100</v>
      </c>
      <c r="M79" s="16"/>
      <c r="N79" s="16"/>
      <c r="O79" s="16"/>
      <c r="P79" s="16"/>
      <c r="Q79" s="16"/>
      <c r="R79" s="16"/>
      <c r="S79" s="16"/>
      <c r="T79" s="16"/>
      <c r="U79" s="16"/>
      <c r="V79" s="17"/>
      <c r="W79" s="17"/>
      <c r="X79" s="18"/>
      <c r="Y79" s="18"/>
      <c r="Z79" s="18"/>
      <c r="AA79" s="18"/>
      <c r="AB79" s="18"/>
      <c r="AC79" s="18"/>
      <c r="AD79" s="18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s="7" customFormat="1" ht="21.75" customHeight="1">
      <c r="A80" s="29">
        <v>71</v>
      </c>
      <c r="B80" s="30" t="s">
        <v>4</v>
      </c>
      <c r="C80" s="30" t="s">
        <v>237</v>
      </c>
      <c r="D80" s="30" t="s">
        <v>24</v>
      </c>
      <c r="E80" s="30" t="s">
        <v>19</v>
      </c>
      <c r="F80" s="30" t="s">
        <v>18</v>
      </c>
      <c r="G80" s="30" t="s">
        <v>20</v>
      </c>
      <c r="H80" s="30" t="s">
        <v>238</v>
      </c>
      <c r="I80" s="34" t="s">
        <v>235</v>
      </c>
      <c r="J80" s="32">
        <f>J81</f>
        <v>-0.86</v>
      </c>
      <c r="K80" s="32">
        <f>K81</f>
        <v>-0.86</v>
      </c>
      <c r="L80" s="32">
        <f t="shared" si="1"/>
        <v>100</v>
      </c>
      <c r="M80" s="16"/>
      <c r="N80" s="16"/>
      <c r="O80" s="16"/>
      <c r="P80" s="16"/>
      <c r="Q80" s="16"/>
      <c r="R80" s="16"/>
      <c r="S80" s="16"/>
      <c r="T80" s="16"/>
      <c r="U80" s="16"/>
      <c r="V80" s="17"/>
      <c r="W80" s="17"/>
      <c r="X80" s="18"/>
      <c r="Y80" s="18"/>
      <c r="Z80" s="18"/>
      <c r="AA80" s="18"/>
      <c r="AB80" s="18"/>
      <c r="AC80" s="18"/>
      <c r="AD80" s="18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s="7" customFormat="1" ht="35.25" customHeight="1">
      <c r="A81" s="29">
        <v>72</v>
      </c>
      <c r="B81" s="30" t="s">
        <v>4</v>
      </c>
      <c r="C81" s="30" t="s">
        <v>237</v>
      </c>
      <c r="D81" s="30" t="s">
        <v>24</v>
      </c>
      <c r="E81" s="30" t="s">
        <v>62</v>
      </c>
      <c r="F81" s="30" t="s">
        <v>35</v>
      </c>
      <c r="G81" s="30" t="s">
        <v>20</v>
      </c>
      <c r="H81" s="30" t="s">
        <v>238</v>
      </c>
      <c r="I81" s="34" t="s">
        <v>236</v>
      </c>
      <c r="J81" s="32">
        <v>-0.86</v>
      </c>
      <c r="K81" s="32">
        <v>-0.86</v>
      </c>
      <c r="L81" s="32">
        <f t="shared" si="1"/>
        <v>100</v>
      </c>
      <c r="M81" s="16"/>
      <c r="N81" s="16"/>
      <c r="O81" s="16"/>
      <c r="P81" s="16"/>
      <c r="Q81" s="16"/>
      <c r="R81" s="16"/>
      <c r="S81" s="16"/>
      <c r="T81" s="16"/>
      <c r="U81" s="16"/>
      <c r="V81" s="17"/>
      <c r="W81" s="17"/>
      <c r="X81" s="18"/>
      <c r="Y81" s="18"/>
      <c r="Z81" s="18"/>
      <c r="AA81" s="18"/>
      <c r="AB81" s="18"/>
      <c r="AC81" s="18"/>
      <c r="AD81" s="18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s="7" customFormat="1" ht="23.25" customHeight="1">
      <c r="A82" s="29">
        <v>73</v>
      </c>
      <c r="B82" s="30" t="s">
        <v>4</v>
      </c>
      <c r="C82" s="30" t="s">
        <v>237</v>
      </c>
      <c r="D82" s="30" t="s">
        <v>35</v>
      </c>
      <c r="E82" s="30" t="s">
        <v>19</v>
      </c>
      <c r="F82" s="30" t="s">
        <v>18</v>
      </c>
      <c r="G82" s="30" t="s">
        <v>20</v>
      </c>
      <c r="H82" s="30" t="s">
        <v>238</v>
      </c>
      <c r="I82" s="34" t="s">
        <v>234</v>
      </c>
      <c r="J82" s="32">
        <f>J83</f>
        <v>50.15</v>
      </c>
      <c r="K82" s="32">
        <f>K83</f>
        <v>50.15</v>
      </c>
      <c r="L82" s="32">
        <f t="shared" si="1"/>
        <v>100</v>
      </c>
      <c r="M82" s="16"/>
      <c r="N82" s="16"/>
      <c r="O82" s="16"/>
      <c r="P82" s="16"/>
      <c r="Q82" s="16"/>
      <c r="R82" s="16"/>
      <c r="S82" s="16"/>
      <c r="T82" s="16"/>
      <c r="U82" s="16"/>
      <c r="V82" s="17"/>
      <c r="W82" s="17"/>
      <c r="X82" s="18"/>
      <c r="Y82" s="18"/>
      <c r="Z82" s="18"/>
      <c r="AA82" s="18"/>
      <c r="AB82" s="18"/>
      <c r="AC82" s="18"/>
      <c r="AD82" s="18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s="7" customFormat="1" ht="23.25" customHeight="1">
      <c r="A83" s="29">
        <v>74</v>
      </c>
      <c r="B83" s="30" t="s">
        <v>4</v>
      </c>
      <c r="C83" s="30" t="s">
        <v>237</v>
      </c>
      <c r="D83" s="30" t="s">
        <v>35</v>
      </c>
      <c r="E83" s="30" t="s">
        <v>62</v>
      </c>
      <c r="F83" s="30" t="s">
        <v>35</v>
      </c>
      <c r="G83" s="30" t="s">
        <v>20</v>
      </c>
      <c r="H83" s="30" t="s">
        <v>238</v>
      </c>
      <c r="I83" s="34" t="s">
        <v>239</v>
      </c>
      <c r="J83" s="32">
        <v>50.15</v>
      </c>
      <c r="K83" s="32">
        <v>50.15</v>
      </c>
      <c r="L83" s="32">
        <f t="shared" si="1"/>
        <v>100</v>
      </c>
      <c r="M83" s="16"/>
      <c r="N83" s="16"/>
      <c r="O83" s="16"/>
      <c r="P83" s="16"/>
      <c r="Q83" s="16"/>
      <c r="R83" s="16"/>
      <c r="S83" s="16"/>
      <c r="T83" s="16"/>
      <c r="U83" s="16"/>
      <c r="V83" s="17"/>
      <c r="W83" s="17"/>
      <c r="X83" s="18"/>
      <c r="Y83" s="18"/>
      <c r="Z83" s="18"/>
      <c r="AA83" s="18"/>
      <c r="AB83" s="18"/>
      <c r="AC83" s="18"/>
      <c r="AD83" s="18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s="7" customFormat="1" ht="14.25" customHeight="1">
      <c r="A84" s="29">
        <v>75</v>
      </c>
      <c r="B84" s="30" t="s">
        <v>8</v>
      </c>
      <c r="C84" s="30" t="s">
        <v>18</v>
      </c>
      <c r="D84" s="30" t="s">
        <v>18</v>
      </c>
      <c r="E84" s="30" t="s">
        <v>19</v>
      </c>
      <c r="F84" s="30" t="s">
        <v>18</v>
      </c>
      <c r="G84" s="30" t="s">
        <v>20</v>
      </c>
      <c r="H84" s="30" t="s">
        <v>19</v>
      </c>
      <c r="I84" s="34" t="s">
        <v>54</v>
      </c>
      <c r="J84" s="33">
        <f>J85+J172+J179+J169</f>
        <v>551692.12</v>
      </c>
      <c r="K84" s="33">
        <f>K85+K172+K179+K169</f>
        <v>550797.2099999998</v>
      </c>
      <c r="L84" s="32">
        <f t="shared" si="1"/>
        <v>99.83778814894073</v>
      </c>
      <c r="M84" s="17"/>
      <c r="N84" s="17"/>
      <c r="O84" s="17"/>
      <c r="P84" s="17"/>
      <c r="Q84" s="17"/>
      <c r="R84" s="16"/>
      <c r="S84" s="16"/>
      <c r="T84" s="16"/>
      <c r="U84" s="16"/>
      <c r="V84" s="17"/>
      <c r="W84" s="17"/>
      <c r="X84" s="18"/>
      <c r="Y84" s="18"/>
      <c r="Z84" s="18"/>
      <c r="AA84" s="18"/>
      <c r="AB84" s="18"/>
      <c r="AC84" s="18"/>
      <c r="AD84" s="18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s="7" customFormat="1" ht="31.5" customHeight="1">
      <c r="A85" s="29">
        <v>76</v>
      </c>
      <c r="B85" s="30" t="s">
        <v>8</v>
      </c>
      <c r="C85" s="30" t="s">
        <v>27</v>
      </c>
      <c r="D85" s="30" t="s">
        <v>18</v>
      </c>
      <c r="E85" s="30" t="s">
        <v>19</v>
      </c>
      <c r="F85" s="30" t="s">
        <v>18</v>
      </c>
      <c r="G85" s="30" t="s">
        <v>20</v>
      </c>
      <c r="H85" s="30" t="s">
        <v>19</v>
      </c>
      <c r="I85" s="34" t="s">
        <v>55</v>
      </c>
      <c r="J85" s="33">
        <f>J86+J92+J129+J160</f>
        <v>551393.8</v>
      </c>
      <c r="K85" s="33">
        <f>K86+K92+K129+K160</f>
        <v>550498.8999999999</v>
      </c>
      <c r="L85" s="32">
        <f t="shared" si="1"/>
        <v>99.83770220122167</v>
      </c>
      <c r="M85" s="17"/>
      <c r="N85" s="17"/>
      <c r="O85" s="17"/>
      <c r="P85" s="17"/>
      <c r="Q85" s="17"/>
      <c r="R85" s="16"/>
      <c r="S85" s="16"/>
      <c r="T85" s="16"/>
      <c r="U85" s="16"/>
      <c r="V85" s="17"/>
      <c r="W85" s="17"/>
      <c r="X85" s="18"/>
      <c r="Y85" s="18"/>
      <c r="Z85" s="18"/>
      <c r="AA85" s="18"/>
      <c r="AB85" s="18"/>
      <c r="AC85" s="18"/>
      <c r="AD85" s="18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s="7" customFormat="1" ht="25.5" customHeight="1">
      <c r="A86" s="29">
        <v>77</v>
      </c>
      <c r="B86" s="30" t="s">
        <v>8</v>
      </c>
      <c r="C86" s="30" t="s">
        <v>27</v>
      </c>
      <c r="D86" s="30" t="s">
        <v>99</v>
      </c>
      <c r="E86" s="30" t="s">
        <v>19</v>
      </c>
      <c r="F86" s="30" t="s">
        <v>18</v>
      </c>
      <c r="G86" s="30" t="s">
        <v>20</v>
      </c>
      <c r="H86" s="30" t="s">
        <v>182</v>
      </c>
      <c r="I86" s="34" t="s">
        <v>67</v>
      </c>
      <c r="J86" s="33">
        <f>J87+J90</f>
        <v>164074.9</v>
      </c>
      <c r="K86" s="33">
        <f>K87+K90</f>
        <v>164074.9</v>
      </c>
      <c r="L86" s="32">
        <f t="shared" si="1"/>
        <v>100</v>
      </c>
      <c r="M86" s="17"/>
      <c r="N86" s="17"/>
      <c r="O86" s="17"/>
      <c r="P86" s="17"/>
      <c r="Q86" s="17"/>
      <c r="R86" s="16"/>
      <c r="S86" s="16"/>
      <c r="T86" s="16"/>
      <c r="U86" s="16"/>
      <c r="V86" s="17"/>
      <c r="W86" s="17"/>
      <c r="X86" s="18"/>
      <c r="Y86" s="18"/>
      <c r="Z86" s="18"/>
      <c r="AA86" s="18"/>
      <c r="AB86" s="18"/>
      <c r="AC86" s="18"/>
      <c r="AD86" s="18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s="7" customFormat="1" ht="20.25" customHeight="1">
      <c r="A87" s="29">
        <v>78</v>
      </c>
      <c r="B87" s="30" t="s">
        <v>8</v>
      </c>
      <c r="C87" s="30" t="s">
        <v>27</v>
      </c>
      <c r="D87" s="30" t="s">
        <v>106</v>
      </c>
      <c r="E87" s="30" t="s">
        <v>69</v>
      </c>
      <c r="F87" s="30" t="s">
        <v>18</v>
      </c>
      <c r="G87" s="30" t="s">
        <v>20</v>
      </c>
      <c r="H87" s="30" t="s">
        <v>182</v>
      </c>
      <c r="I87" s="31" t="s">
        <v>68</v>
      </c>
      <c r="J87" s="33">
        <f>J88</f>
        <v>117630</v>
      </c>
      <c r="K87" s="33">
        <f>K88</f>
        <v>117630</v>
      </c>
      <c r="L87" s="32">
        <f t="shared" si="1"/>
        <v>100</v>
      </c>
      <c r="M87" s="16"/>
      <c r="N87" s="16"/>
      <c r="O87" s="16"/>
      <c r="P87" s="16"/>
      <c r="Q87" s="16"/>
      <c r="R87" s="16"/>
      <c r="S87" s="16"/>
      <c r="T87" s="16"/>
      <c r="U87" s="16"/>
      <c r="V87" s="17"/>
      <c r="W87" s="17"/>
      <c r="X87" s="18"/>
      <c r="Y87" s="18"/>
      <c r="Z87" s="18"/>
      <c r="AA87" s="18"/>
      <c r="AB87" s="18"/>
      <c r="AC87" s="18"/>
      <c r="AD87" s="18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s="7" customFormat="1" ht="39.75" customHeight="1">
      <c r="A88" s="29">
        <v>79</v>
      </c>
      <c r="B88" s="30" t="s">
        <v>8</v>
      </c>
      <c r="C88" s="30" t="s">
        <v>27</v>
      </c>
      <c r="D88" s="30" t="s">
        <v>106</v>
      </c>
      <c r="E88" s="30" t="s">
        <v>69</v>
      </c>
      <c r="F88" s="30" t="s">
        <v>35</v>
      </c>
      <c r="G88" s="30" t="s">
        <v>20</v>
      </c>
      <c r="H88" s="30" t="s">
        <v>182</v>
      </c>
      <c r="I88" s="35" t="s">
        <v>107</v>
      </c>
      <c r="J88" s="33">
        <f>J89</f>
        <v>117630</v>
      </c>
      <c r="K88" s="33">
        <f>K89</f>
        <v>117630</v>
      </c>
      <c r="L88" s="32">
        <f t="shared" si="1"/>
        <v>100</v>
      </c>
      <c r="M88" s="16"/>
      <c r="N88" s="16"/>
      <c r="O88" s="16"/>
      <c r="P88" s="16"/>
      <c r="Q88" s="16"/>
      <c r="R88" s="16"/>
      <c r="S88" s="16"/>
      <c r="T88" s="16"/>
      <c r="U88" s="16"/>
      <c r="V88" s="17"/>
      <c r="W88" s="17"/>
      <c r="X88" s="18"/>
      <c r="Y88" s="18"/>
      <c r="Z88" s="18"/>
      <c r="AA88" s="18"/>
      <c r="AB88" s="18"/>
      <c r="AC88" s="18"/>
      <c r="AD88" s="18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s="7" customFormat="1" ht="113.25" customHeight="1">
      <c r="A89" s="29">
        <v>80</v>
      </c>
      <c r="B89" s="30" t="s">
        <v>8</v>
      </c>
      <c r="C89" s="30" t="s">
        <v>27</v>
      </c>
      <c r="D89" s="30" t="s">
        <v>106</v>
      </c>
      <c r="E89" s="30" t="s">
        <v>69</v>
      </c>
      <c r="F89" s="30" t="s">
        <v>35</v>
      </c>
      <c r="G89" s="30" t="s">
        <v>108</v>
      </c>
      <c r="H89" s="30" t="s">
        <v>182</v>
      </c>
      <c r="I89" s="36" t="s">
        <v>109</v>
      </c>
      <c r="J89" s="33">
        <v>117630</v>
      </c>
      <c r="K89" s="33">
        <v>117630</v>
      </c>
      <c r="L89" s="32">
        <f t="shared" si="1"/>
        <v>100</v>
      </c>
      <c r="M89" s="16"/>
      <c r="N89" s="16"/>
      <c r="O89" s="16"/>
      <c r="P89" s="16"/>
      <c r="Q89" s="16"/>
      <c r="R89" s="16"/>
      <c r="S89" s="16"/>
      <c r="T89" s="16"/>
      <c r="U89" s="16"/>
      <c r="V89" s="17"/>
      <c r="W89" s="17"/>
      <c r="X89" s="18"/>
      <c r="Y89" s="18"/>
      <c r="Z89" s="18"/>
      <c r="AA89" s="18"/>
      <c r="AB89" s="18"/>
      <c r="AC89" s="18"/>
      <c r="AD89" s="18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s="7" customFormat="1" ht="32.25" customHeight="1">
      <c r="A90" s="29">
        <v>81</v>
      </c>
      <c r="B90" s="30" t="s">
        <v>8</v>
      </c>
      <c r="C90" s="30" t="s">
        <v>27</v>
      </c>
      <c r="D90" s="30" t="s">
        <v>106</v>
      </c>
      <c r="E90" s="30" t="s">
        <v>75</v>
      </c>
      <c r="F90" s="30" t="s">
        <v>18</v>
      </c>
      <c r="G90" s="30" t="s">
        <v>20</v>
      </c>
      <c r="H90" s="30" t="s">
        <v>182</v>
      </c>
      <c r="I90" s="34" t="s">
        <v>70</v>
      </c>
      <c r="J90" s="33">
        <f>J91</f>
        <v>46444.9</v>
      </c>
      <c r="K90" s="33">
        <f>K91</f>
        <v>46444.9</v>
      </c>
      <c r="L90" s="32">
        <f t="shared" si="1"/>
        <v>100</v>
      </c>
      <c r="M90" s="16"/>
      <c r="N90" s="16"/>
      <c r="O90" s="16"/>
      <c r="P90" s="16"/>
      <c r="Q90" s="16"/>
      <c r="R90" s="16"/>
      <c r="S90" s="16"/>
      <c r="T90" s="16"/>
      <c r="U90" s="16"/>
      <c r="V90" s="17"/>
      <c r="W90" s="17"/>
      <c r="X90" s="18"/>
      <c r="Y90" s="18"/>
      <c r="Z90" s="18"/>
      <c r="AA90" s="18"/>
      <c r="AB90" s="18"/>
      <c r="AC90" s="18"/>
      <c r="AD90" s="18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s="7" customFormat="1" ht="43.5" customHeight="1">
      <c r="A91" s="29">
        <v>82</v>
      </c>
      <c r="B91" s="30" t="s">
        <v>8</v>
      </c>
      <c r="C91" s="30" t="s">
        <v>27</v>
      </c>
      <c r="D91" s="30" t="s">
        <v>106</v>
      </c>
      <c r="E91" s="30" t="s">
        <v>75</v>
      </c>
      <c r="F91" s="30" t="s">
        <v>35</v>
      </c>
      <c r="G91" s="30" t="s">
        <v>20</v>
      </c>
      <c r="H91" s="30" t="s">
        <v>182</v>
      </c>
      <c r="I91" s="37" t="s">
        <v>196</v>
      </c>
      <c r="J91" s="33">
        <v>46444.9</v>
      </c>
      <c r="K91" s="33">
        <v>46444.9</v>
      </c>
      <c r="L91" s="32">
        <f t="shared" si="1"/>
        <v>100</v>
      </c>
      <c r="M91" s="16"/>
      <c r="N91" s="16"/>
      <c r="O91" s="16"/>
      <c r="P91" s="16"/>
      <c r="Q91" s="16"/>
      <c r="R91" s="16"/>
      <c r="S91" s="16"/>
      <c r="T91" s="16"/>
      <c r="U91" s="16"/>
      <c r="V91" s="17"/>
      <c r="W91" s="17"/>
      <c r="X91" s="18"/>
      <c r="Y91" s="18"/>
      <c r="Z91" s="18"/>
      <c r="AA91" s="18"/>
      <c r="AB91" s="18"/>
      <c r="AC91" s="18"/>
      <c r="AD91" s="18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s="7" customFormat="1" ht="33" customHeight="1">
      <c r="A92" s="29">
        <v>83</v>
      </c>
      <c r="B92" s="30" t="s">
        <v>8</v>
      </c>
      <c r="C92" s="30" t="s">
        <v>27</v>
      </c>
      <c r="D92" s="30" t="s">
        <v>110</v>
      </c>
      <c r="E92" s="30" t="s">
        <v>19</v>
      </c>
      <c r="F92" s="30" t="s">
        <v>18</v>
      </c>
      <c r="G92" s="30" t="s">
        <v>20</v>
      </c>
      <c r="H92" s="30" t="s">
        <v>182</v>
      </c>
      <c r="I92" s="34" t="s">
        <v>56</v>
      </c>
      <c r="J92" s="32">
        <f>J101+J99+J97+J93+J95</f>
        <v>141812.28000000003</v>
      </c>
      <c r="K92" s="32">
        <f>K101+K93+K95+K97+K99</f>
        <v>139927.82</v>
      </c>
      <c r="L92" s="32">
        <f t="shared" si="1"/>
        <v>98.67115880232656</v>
      </c>
      <c r="M92" s="17"/>
      <c r="N92" s="17"/>
      <c r="O92" s="17"/>
      <c r="P92" s="17"/>
      <c r="Q92" s="17"/>
      <c r="R92" s="16"/>
      <c r="S92" s="16"/>
      <c r="T92" s="16"/>
      <c r="U92" s="16"/>
      <c r="V92" s="17"/>
      <c r="W92" s="17"/>
      <c r="X92" s="18"/>
      <c r="Y92" s="18"/>
      <c r="Z92" s="18"/>
      <c r="AA92" s="18"/>
      <c r="AB92" s="18"/>
      <c r="AC92" s="18"/>
      <c r="AD92" s="18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s="7" customFormat="1" ht="33" customHeight="1">
      <c r="A93" s="29">
        <v>84</v>
      </c>
      <c r="B93" s="30" t="s">
        <v>8</v>
      </c>
      <c r="C93" s="30" t="s">
        <v>27</v>
      </c>
      <c r="D93" s="30" t="s">
        <v>200</v>
      </c>
      <c r="E93" s="30" t="s">
        <v>253</v>
      </c>
      <c r="F93" s="30" t="s">
        <v>18</v>
      </c>
      <c r="G93" s="30" t="s">
        <v>20</v>
      </c>
      <c r="H93" s="30" t="s">
        <v>182</v>
      </c>
      <c r="I93" s="34" t="s">
        <v>252</v>
      </c>
      <c r="J93" s="32">
        <f>J94</f>
        <v>3300</v>
      </c>
      <c r="K93" s="32">
        <f>K94</f>
        <v>3283.5</v>
      </c>
      <c r="L93" s="32">
        <f t="shared" si="1"/>
        <v>99.5</v>
      </c>
      <c r="M93" s="17"/>
      <c r="N93" s="17"/>
      <c r="O93" s="17"/>
      <c r="P93" s="17"/>
      <c r="Q93" s="17"/>
      <c r="R93" s="16"/>
      <c r="S93" s="16"/>
      <c r="T93" s="16"/>
      <c r="U93" s="16"/>
      <c r="V93" s="17"/>
      <c r="W93" s="17"/>
      <c r="X93" s="18"/>
      <c r="Y93" s="18"/>
      <c r="Z93" s="18"/>
      <c r="AA93" s="18"/>
      <c r="AB93" s="18"/>
      <c r="AC93" s="18"/>
      <c r="AD93" s="18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s="7" customFormat="1" ht="47.25" customHeight="1">
      <c r="A94" s="29">
        <v>85</v>
      </c>
      <c r="B94" s="30" t="s">
        <v>8</v>
      </c>
      <c r="C94" s="30" t="s">
        <v>27</v>
      </c>
      <c r="D94" s="30" t="s">
        <v>200</v>
      </c>
      <c r="E94" s="30" t="s">
        <v>253</v>
      </c>
      <c r="F94" s="30" t="s">
        <v>35</v>
      </c>
      <c r="G94" s="30" t="s">
        <v>20</v>
      </c>
      <c r="H94" s="30" t="s">
        <v>182</v>
      </c>
      <c r="I94" s="34" t="s">
        <v>254</v>
      </c>
      <c r="J94" s="32">
        <v>3300</v>
      </c>
      <c r="K94" s="32">
        <v>3283.5</v>
      </c>
      <c r="L94" s="32">
        <f t="shared" si="1"/>
        <v>99.5</v>
      </c>
      <c r="M94" s="17"/>
      <c r="N94" s="17"/>
      <c r="O94" s="17"/>
      <c r="P94" s="17"/>
      <c r="Q94" s="17"/>
      <c r="R94" s="16"/>
      <c r="S94" s="16"/>
      <c r="T94" s="16"/>
      <c r="U94" s="16"/>
      <c r="V94" s="17"/>
      <c r="W94" s="17"/>
      <c r="X94" s="18"/>
      <c r="Y94" s="18"/>
      <c r="Z94" s="18"/>
      <c r="AA94" s="18"/>
      <c r="AB94" s="18"/>
      <c r="AC94" s="18"/>
      <c r="AD94" s="18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s="7" customFormat="1" ht="47.25" customHeight="1">
      <c r="A95" s="29">
        <v>86</v>
      </c>
      <c r="B95" s="30" t="s">
        <v>8</v>
      </c>
      <c r="C95" s="30" t="s">
        <v>27</v>
      </c>
      <c r="D95" s="30" t="s">
        <v>200</v>
      </c>
      <c r="E95" s="30" t="s">
        <v>255</v>
      </c>
      <c r="F95" s="30" t="s">
        <v>18</v>
      </c>
      <c r="G95" s="30" t="s">
        <v>20</v>
      </c>
      <c r="H95" s="30" t="s">
        <v>182</v>
      </c>
      <c r="I95" s="34" t="s">
        <v>256</v>
      </c>
      <c r="J95" s="32">
        <f>J96</f>
        <v>379.9</v>
      </c>
      <c r="K95" s="32">
        <f>K96</f>
        <v>379.9</v>
      </c>
      <c r="L95" s="32">
        <f t="shared" si="1"/>
        <v>100</v>
      </c>
      <c r="M95" s="17"/>
      <c r="N95" s="17"/>
      <c r="O95" s="17"/>
      <c r="P95" s="17"/>
      <c r="Q95" s="17"/>
      <c r="R95" s="16"/>
      <c r="S95" s="16"/>
      <c r="T95" s="16"/>
      <c r="U95" s="16"/>
      <c r="V95" s="17"/>
      <c r="W95" s="17"/>
      <c r="X95" s="18"/>
      <c r="Y95" s="18"/>
      <c r="Z95" s="18"/>
      <c r="AA95" s="18"/>
      <c r="AB95" s="18"/>
      <c r="AC95" s="18"/>
      <c r="AD95" s="18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s="7" customFormat="1" ht="47.25" customHeight="1">
      <c r="A96" s="29">
        <v>87</v>
      </c>
      <c r="B96" s="30" t="s">
        <v>8</v>
      </c>
      <c r="C96" s="30" t="s">
        <v>27</v>
      </c>
      <c r="D96" s="30" t="s">
        <v>200</v>
      </c>
      <c r="E96" s="30" t="s">
        <v>255</v>
      </c>
      <c r="F96" s="30" t="s">
        <v>35</v>
      </c>
      <c r="G96" s="30" t="s">
        <v>20</v>
      </c>
      <c r="H96" s="30" t="s">
        <v>182</v>
      </c>
      <c r="I96" s="34" t="s">
        <v>257</v>
      </c>
      <c r="J96" s="32">
        <v>379.9</v>
      </c>
      <c r="K96" s="32">
        <v>379.9</v>
      </c>
      <c r="L96" s="32">
        <f t="shared" si="1"/>
        <v>100</v>
      </c>
      <c r="M96" s="17"/>
      <c r="N96" s="17"/>
      <c r="O96" s="17"/>
      <c r="P96" s="17"/>
      <c r="Q96" s="17"/>
      <c r="R96" s="16"/>
      <c r="S96" s="16"/>
      <c r="T96" s="16"/>
      <c r="U96" s="16"/>
      <c r="V96" s="17"/>
      <c r="W96" s="17"/>
      <c r="X96" s="18"/>
      <c r="Y96" s="18"/>
      <c r="Z96" s="18"/>
      <c r="AA96" s="18"/>
      <c r="AB96" s="18"/>
      <c r="AC96" s="18"/>
      <c r="AD96" s="18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s="7" customFormat="1" ht="33" customHeight="1">
      <c r="A97" s="29">
        <v>88</v>
      </c>
      <c r="B97" s="30" t="s">
        <v>8</v>
      </c>
      <c r="C97" s="30" t="s">
        <v>27</v>
      </c>
      <c r="D97" s="30" t="s">
        <v>200</v>
      </c>
      <c r="E97" s="30" t="s">
        <v>241</v>
      </c>
      <c r="F97" s="30" t="s">
        <v>18</v>
      </c>
      <c r="G97" s="30" t="s">
        <v>20</v>
      </c>
      <c r="H97" s="30" t="s">
        <v>182</v>
      </c>
      <c r="I97" s="34" t="s">
        <v>243</v>
      </c>
      <c r="J97" s="32">
        <f>J98</f>
        <v>572.57</v>
      </c>
      <c r="K97" s="32">
        <f>K98</f>
        <v>572.57</v>
      </c>
      <c r="L97" s="32">
        <f t="shared" si="1"/>
        <v>100</v>
      </c>
      <c r="M97" s="17"/>
      <c r="N97" s="17"/>
      <c r="O97" s="17"/>
      <c r="P97" s="17"/>
      <c r="Q97" s="17"/>
      <c r="R97" s="16"/>
      <c r="S97" s="16"/>
      <c r="T97" s="16"/>
      <c r="U97" s="16"/>
      <c r="V97" s="17"/>
      <c r="W97" s="17"/>
      <c r="X97" s="18"/>
      <c r="Y97" s="18"/>
      <c r="Z97" s="18"/>
      <c r="AA97" s="18"/>
      <c r="AB97" s="18"/>
      <c r="AC97" s="18"/>
      <c r="AD97" s="18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s="7" customFormat="1" ht="33" customHeight="1">
      <c r="A98" s="29">
        <v>89</v>
      </c>
      <c r="B98" s="30" t="s">
        <v>8</v>
      </c>
      <c r="C98" s="30" t="s">
        <v>27</v>
      </c>
      <c r="D98" s="30" t="s">
        <v>200</v>
      </c>
      <c r="E98" s="30" t="s">
        <v>241</v>
      </c>
      <c r="F98" s="30" t="s">
        <v>35</v>
      </c>
      <c r="G98" s="30" t="s">
        <v>20</v>
      </c>
      <c r="H98" s="30" t="s">
        <v>182</v>
      </c>
      <c r="I98" s="34" t="s">
        <v>242</v>
      </c>
      <c r="J98" s="32">
        <v>572.57</v>
      </c>
      <c r="K98" s="32">
        <v>572.57</v>
      </c>
      <c r="L98" s="32">
        <f t="shared" si="1"/>
        <v>100</v>
      </c>
      <c r="M98" s="17"/>
      <c r="N98" s="17"/>
      <c r="O98" s="17"/>
      <c r="P98" s="17"/>
      <c r="Q98" s="17"/>
      <c r="R98" s="16"/>
      <c r="S98" s="16"/>
      <c r="T98" s="16"/>
      <c r="U98" s="16"/>
      <c r="V98" s="17"/>
      <c r="W98" s="17"/>
      <c r="X98" s="18"/>
      <c r="Y98" s="18"/>
      <c r="Z98" s="18"/>
      <c r="AA98" s="18"/>
      <c r="AB98" s="18"/>
      <c r="AC98" s="18"/>
      <c r="AD98" s="18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s="7" customFormat="1" ht="33" customHeight="1">
      <c r="A99" s="29">
        <v>90</v>
      </c>
      <c r="B99" s="30" t="s">
        <v>8</v>
      </c>
      <c r="C99" s="30" t="s">
        <v>27</v>
      </c>
      <c r="D99" s="30" t="s">
        <v>200</v>
      </c>
      <c r="E99" s="30" t="s">
        <v>201</v>
      </c>
      <c r="F99" s="30" t="s">
        <v>18</v>
      </c>
      <c r="G99" s="30" t="s">
        <v>20</v>
      </c>
      <c r="H99" s="30" t="s">
        <v>182</v>
      </c>
      <c r="I99" s="34" t="s">
        <v>199</v>
      </c>
      <c r="J99" s="32">
        <f>J100</f>
        <v>97.17</v>
      </c>
      <c r="K99" s="32">
        <f>K100</f>
        <v>97.17</v>
      </c>
      <c r="L99" s="32">
        <f t="shared" si="1"/>
        <v>100</v>
      </c>
      <c r="M99" s="17"/>
      <c r="N99" s="17"/>
      <c r="O99" s="17"/>
      <c r="P99" s="17"/>
      <c r="Q99" s="17"/>
      <c r="R99" s="16"/>
      <c r="S99" s="16"/>
      <c r="T99" s="16"/>
      <c r="U99" s="16"/>
      <c r="V99" s="17"/>
      <c r="W99" s="17"/>
      <c r="X99" s="18"/>
      <c r="Y99" s="18"/>
      <c r="Z99" s="18"/>
      <c r="AA99" s="18"/>
      <c r="AB99" s="18"/>
      <c r="AC99" s="18"/>
      <c r="AD99" s="18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s="7" customFormat="1" ht="33" customHeight="1">
      <c r="A100" s="29">
        <v>91</v>
      </c>
      <c r="B100" s="30" t="s">
        <v>8</v>
      </c>
      <c r="C100" s="30" t="s">
        <v>27</v>
      </c>
      <c r="D100" s="30" t="s">
        <v>200</v>
      </c>
      <c r="E100" s="30" t="s">
        <v>201</v>
      </c>
      <c r="F100" s="30" t="s">
        <v>35</v>
      </c>
      <c r="G100" s="30" t="s">
        <v>20</v>
      </c>
      <c r="H100" s="30" t="s">
        <v>182</v>
      </c>
      <c r="I100" s="34" t="s">
        <v>202</v>
      </c>
      <c r="J100" s="32">
        <v>97.17</v>
      </c>
      <c r="K100" s="32">
        <v>97.17</v>
      </c>
      <c r="L100" s="32">
        <f t="shared" si="1"/>
        <v>100</v>
      </c>
      <c r="M100" s="17"/>
      <c r="N100" s="17"/>
      <c r="O100" s="17"/>
      <c r="P100" s="17"/>
      <c r="Q100" s="17"/>
      <c r="R100" s="16"/>
      <c r="S100" s="16"/>
      <c r="T100" s="16"/>
      <c r="U100" s="16"/>
      <c r="V100" s="17"/>
      <c r="W100" s="17"/>
      <c r="X100" s="18"/>
      <c r="Y100" s="18"/>
      <c r="Z100" s="18"/>
      <c r="AA100" s="18"/>
      <c r="AB100" s="18"/>
      <c r="AC100" s="18"/>
      <c r="AD100" s="18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s="7" customFormat="1" ht="24" customHeight="1">
      <c r="A101" s="29">
        <v>92</v>
      </c>
      <c r="B101" s="30" t="s">
        <v>8</v>
      </c>
      <c r="C101" s="30" t="s">
        <v>27</v>
      </c>
      <c r="D101" s="30" t="s">
        <v>111</v>
      </c>
      <c r="E101" s="30" t="s">
        <v>112</v>
      </c>
      <c r="F101" s="30" t="s">
        <v>18</v>
      </c>
      <c r="G101" s="30" t="s">
        <v>20</v>
      </c>
      <c r="H101" s="30" t="s">
        <v>182</v>
      </c>
      <c r="I101" s="34" t="s">
        <v>113</v>
      </c>
      <c r="J101" s="33">
        <f>J102</f>
        <v>137462.64</v>
      </c>
      <c r="K101" s="33">
        <f>K102</f>
        <v>135594.68</v>
      </c>
      <c r="L101" s="32">
        <f t="shared" si="1"/>
        <v>98.64111441479662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  <c r="X101" s="18"/>
      <c r="Y101" s="18"/>
      <c r="Z101" s="18"/>
      <c r="AA101" s="18"/>
      <c r="AB101" s="18"/>
      <c r="AC101" s="18"/>
      <c r="AD101" s="18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s="7" customFormat="1" ht="27.75" customHeight="1">
      <c r="A102" s="29">
        <v>93</v>
      </c>
      <c r="B102" s="30" t="s">
        <v>8</v>
      </c>
      <c r="C102" s="30" t="s">
        <v>27</v>
      </c>
      <c r="D102" s="30" t="s">
        <v>111</v>
      </c>
      <c r="E102" s="30" t="s">
        <v>112</v>
      </c>
      <c r="F102" s="30" t="s">
        <v>35</v>
      </c>
      <c r="G102" s="30" t="s">
        <v>20</v>
      </c>
      <c r="H102" s="30" t="s">
        <v>182</v>
      </c>
      <c r="I102" s="34" t="s">
        <v>114</v>
      </c>
      <c r="J102" s="32">
        <f>J115+J120+J121+J103+J109+J110+J112+J113+J114+J116+J117+J118+J108+J119+J124+J105+J111+J122+J125+J126+J127+J128+J123+J106+J107+J104</f>
        <v>137462.64</v>
      </c>
      <c r="K102" s="32">
        <f>K115+K120+K121+K103+K109+K110+K112+K113+K114+K116+K117+K118+K108+K119+K124+K105+K111+K122+K125+K126+K127+K128+K123+K106+K107+K104</f>
        <v>135594.68</v>
      </c>
      <c r="L102" s="32">
        <f t="shared" si="1"/>
        <v>98.64111441479662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7"/>
      <c r="W102" s="17"/>
      <c r="X102" s="18"/>
      <c r="Y102" s="18"/>
      <c r="Z102" s="18"/>
      <c r="AA102" s="18"/>
      <c r="AB102" s="18"/>
      <c r="AC102" s="18"/>
      <c r="AD102" s="18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s="7" customFormat="1" ht="98.25" customHeight="1">
      <c r="A103" s="29">
        <v>94</v>
      </c>
      <c r="B103" s="30" t="s">
        <v>8</v>
      </c>
      <c r="C103" s="30" t="s">
        <v>27</v>
      </c>
      <c r="D103" s="30" t="s">
        <v>111</v>
      </c>
      <c r="E103" s="30" t="s">
        <v>112</v>
      </c>
      <c r="F103" s="30" t="s">
        <v>35</v>
      </c>
      <c r="G103" s="30" t="s">
        <v>203</v>
      </c>
      <c r="H103" s="30" t="s">
        <v>182</v>
      </c>
      <c r="I103" s="34" t="s">
        <v>212</v>
      </c>
      <c r="J103" s="32">
        <f>20471.8+7573.8</f>
        <v>28045.6</v>
      </c>
      <c r="K103" s="32">
        <v>28045.6</v>
      </c>
      <c r="L103" s="32">
        <f t="shared" si="1"/>
        <v>100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8"/>
      <c r="Y103" s="18"/>
      <c r="Z103" s="18"/>
      <c r="AA103" s="18"/>
      <c r="AB103" s="18"/>
      <c r="AC103" s="18"/>
      <c r="AD103" s="18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s="7" customFormat="1" ht="148.5" customHeight="1">
      <c r="A104" s="29">
        <v>95</v>
      </c>
      <c r="B104" s="30" t="s">
        <v>8</v>
      </c>
      <c r="C104" s="30" t="s">
        <v>27</v>
      </c>
      <c r="D104" s="30" t="s">
        <v>111</v>
      </c>
      <c r="E104" s="30" t="s">
        <v>112</v>
      </c>
      <c r="F104" s="30" t="s">
        <v>35</v>
      </c>
      <c r="G104" s="30" t="s">
        <v>311</v>
      </c>
      <c r="H104" s="30" t="s">
        <v>182</v>
      </c>
      <c r="I104" s="34" t="s">
        <v>312</v>
      </c>
      <c r="J104" s="32">
        <v>701.8</v>
      </c>
      <c r="K104" s="32">
        <v>701.8</v>
      </c>
      <c r="L104" s="32">
        <f t="shared" si="1"/>
        <v>100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7"/>
      <c r="X104" s="18"/>
      <c r="Y104" s="18"/>
      <c r="Z104" s="18"/>
      <c r="AA104" s="18"/>
      <c r="AB104" s="18"/>
      <c r="AC104" s="18"/>
      <c r="AD104" s="18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s="7" customFormat="1" ht="100.5" customHeight="1">
      <c r="A105" s="29">
        <v>96</v>
      </c>
      <c r="B105" s="30" t="s">
        <v>8</v>
      </c>
      <c r="C105" s="30" t="s">
        <v>27</v>
      </c>
      <c r="D105" s="30" t="s">
        <v>111</v>
      </c>
      <c r="E105" s="30" t="s">
        <v>112</v>
      </c>
      <c r="F105" s="30" t="s">
        <v>35</v>
      </c>
      <c r="G105" s="30" t="s">
        <v>258</v>
      </c>
      <c r="H105" s="30" t="s">
        <v>182</v>
      </c>
      <c r="I105" s="34" t="s">
        <v>245</v>
      </c>
      <c r="J105" s="32">
        <f>143.8+16.8</f>
        <v>160.60000000000002</v>
      </c>
      <c r="K105" s="32">
        <v>160.6</v>
      </c>
      <c r="L105" s="32">
        <f t="shared" si="1"/>
        <v>99.99999999999997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  <c r="X105" s="18"/>
      <c r="Y105" s="18"/>
      <c r="Z105" s="18"/>
      <c r="AA105" s="18"/>
      <c r="AB105" s="18"/>
      <c r="AC105" s="18"/>
      <c r="AD105" s="18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s="7" customFormat="1" ht="117.75" customHeight="1">
      <c r="A106" s="29">
        <v>97</v>
      </c>
      <c r="B106" s="30" t="s">
        <v>8</v>
      </c>
      <c r="C106" s="30" t="s">
        <v>27</v>
      </c>
      <c r="D106" s="30" t="s">
        <v>111</v>
      </c>
      <c r="E106" s="30" t="s">
        <v>112</v>
      </c>
      <c r="F106" s="30" t="s">
        <v>35</v>
      </c>
      <c r="G106" s="30" t="s">
        <v>302</v>
      </c>
      <c r="H106" s="30" t="s">
        <v>182</v>
      </c>
      <c r="I106" s="36" t="s">
        <v>303</v>
      </c>
      <c r="J106" s="32">
        <v>211.8</v>
      </c>
      <c r="K106" s="32">
        <v>211.8</v>
      </c>
      <c r="L106" s="32">
        <f t="shared" si="1"/>
        <v>100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7"/>
      <c r="W106" s="17"/>
      <c r="X106" s="18"/>
      <c r="Y106" s="18"/>
      <c r="Z106" s="18"/>
      <c r="AA106" s="18"/>
      <c r="AB106" s="18"/>
      <c r="AC106" s="18"/>
      <c r="AD106" s="18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s="7" customFormat="1" ht="191.25" customHeight="1">
      <c r="A107" s="29">
        <v>98</v>
      </c>
      <c r="B107" s="30" t="s">
        <v>8</v>
      </c>
      <c r="C107" s="30" t="s">
        <v>27</v>
      </c>
      <c r="D107" s="30" t="s">
        <v>111</v>
      </c>
      <c r="E107" s="30" t="s">
        <v>112</v>
      </c>
      <c r="F107" s="30" t="s">
        <v>35</v>
      </c>
      <c r="G107" s="30" t="s">
        <v>304</v>
      </c>
      <c r="H107" s="30" t="s">
        <v>182</v>
      </c>
      <c r="I107" s="36" t="s">
        <v>305</v>
      </c>
      <c r="J107" s="32">
        <v>703.2</v>
      </c>
      <c r="K107" s="32">
        <v>703.2</v>
      </c>
      <c r="L107" s="32">
        <f t="shared" si="1"/>
        <v>100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7"/>
      <c r="W107" s="17"/>
      <c r="X107" s="18"/>
      <c r="Y107" s="18"/>
      <c r="Z107" s="18"/>
      <c r="AA107" s="18"/>
      <c r="AB107" s="18"/>
      <c r="AC107" s="18"/>
      <c r="AD107" s="18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s="7" customFormat="1" ht="98.25" customHeight="1">
      <c r="A108" s="29">
        <v>99</v>
      </c>
      <c r="B108" s="30" t="s">
        <v>8</v>
      </c>
      <c r="C108" s="30" t="s">
        <v>27</v>
      </c>
      <c r="D108" s="30" t="s">
        <v>111</v>
      </c>
      <c r="E108" s="30" t="s">
        <v>112</v>
      </c>
      <c r="F108" s="30" t="s">
        <v>35</v>
      </c>
      <c r="G108" s="30" t="s">
        <v>244</v>
      </c>
      <c r="H108" s="30" t="s">
        <v>182</v>
      </c>
      <c r="I108" s="34" t="s">
        <v>245</v>
      </c>
      <c r="J108" s="32">
        <v>911.1</v>
      </c>
      <c r="K108" s="32">
        <v>911.1</v>
      </c>
      <c r="L108" s="32">
        <f t="shared" si="1"/>
        <v>100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17"/>
      <c r="X108" s="18"/>
      <c r="Y108" s="18"/>
      <c r="Z108" s="18"/>
      <c r="AA108" s="18"/>
      <c r="AB108" s="18"/>
      <c r="AC108" s="18"/>
      <c r="AD108" s="18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s="7" customFormat="1" ht="150.75" customHeight="1">
      <c r="A109" s="29">
        <v>100</v>
      </c>
      <c r="B109" s="30" t="s">
        <v>8</v>
      </c>
      <c r="C109" s="30" t="s">
        <v>27</v>
      </c>
      <c r="D109" s="30" t="s">
        <v>111</v>
      </c>
      <c r="E109" s="30" t="s">
        <v>112</v>
      </c>
      <c r="F109" s="30" t="s">
        <v>35</v>
      </c>
      <c r="G109" s="30" t="s">
        <v>204</v>
      </c>
      <c r="H109" s="30" t="s">
        <v>182</v>
      </c>
      <c r="I109" s="34" t="s">
        <v>213</v>
      </c>
      <c r="J109" s="32">
        <v>296.4</v>
      </c>
      <c r="K109" s="32">
        <v>296.4</v>
      </c>
      <c r="L109" s="32">
        <f t="shared" si="1"/>
        <v>100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7"/>
      <c r="W109" s="17"/>
      <c r="X109" s="18"/>
      <c r="Y109" s="18"/>
      <c r="Z109" s="18"/>
      <c r="AA109" s="18"/>
      <c r="AB109" s="18"/>
      <c r="AC109" s="18"/>
      <c r="AD109" s="18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s="7" customFormat="1" ht="84" customHeight="1">
      <c r="A110" s="29">
        <v>101</v>
      </c>
      <c r="B110" s="30" t="s">
        <v>8</v>
      </c>
      <c r="C110" s="30" t="s">
        <v>27</v>
      </c>
      <c r="D110" s="30" t="s">
        <v>111</v>
      </c>
      <c r="E110" s="30" t="s">
        <v>112</v>
      </c>
      <c r="F110" s="30" t="s">
        <v>35</v>
      </c>
      <c r="G110" s="30" t="s">
        <v>205</v>
      </c>
      <c r="H110" s="30" t="s">
        <v>182</v>
      </c>
      <c r="I110" s="34" t="s">
        <v>214</v>
      </c>
      <c r="J110" s="32">
        <v>17893.6</v>
      </c>
      <c r="K110" s="32">
        <v>17893.6</v>
      </c>
      <c r="L110" s="32">
        <f t="shared" si="1"/>
        <v>100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7"/>
      <c r="W110" s="17"/>
      <c r="X110" s="18"/>
      <c r="Y110" s="18"/>
      <c r="Z110" s="18"/>
      <c r="AA110" s="18"/>
      <c r="AB110" s="18"/>
      <c r="AC110" s="18"/>
      <c r="AD110" s="18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s="7" customFormat="1" ht="98.25" customHeight="1">
      <c r="A111" s="29">
        <v>102</v>
      </c>
      <c r="B111" s="30" t="s">
        <v>8</v>
      </c>
      <c r="C111" s="30" t="s">
        <v>27</v>
      </c>
      <c r="D111" s="30" t="s">
        <v>111</v>
      </c>
      <c r="E111" s="30" t="s">
        <v>112</v>
      </c>
      <c r="F111" s="30" t="s">
        <v>35</v>
      </c>
      <c r="G111" s="30" t="s">
        <v>259</v>
      </c>
      <c r="H111" s="30" t="s">
        <v>182</v>
      </c>
      <c r="I111" s="34" t="s">
        <v>260</v>
      </c>
      <c r="J111" s="41">
        <v>371.9</v>
      </c>
      <c r="K111" s="32">
        <v>371.9</v>
      </c>
      <c r="L111" s="32">
        <f t="shared" si="1"/>
        <v>100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7"/>
      <c r="W111" s="17"/>
      <c r="X111" s="18"/>
      <c r="Y111" s="18"/>
      <c r="Z111" s="18"/>
      <c r="AA111" s="18"/>
      <c r="AB111" s="18"/>
      <c r="AC111" s="18"/>
      <c r="AD111" s="18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s="7" customFormat="1" ht="115.5" customHeight="1">
      <c r="A112" s="29">
        <v>103</v>
      </c>
      <c r="B112" s="30" t="s">
        <v>8</v>
      </c>
      <c r="C112" s="30" t="s">
        <v>27</v>
      </c>
      <c r="D112" s="30" t="s">
        <v>111</v>
      </c>
      <c r="E112" s="30" t="s">
        <v>112</v>
      </c>
      <c r="F112" s="30" t="s">
        <v>35</v>
      </c>
      <c r="G112" s="30" t="s">
        <v>206</v>
      </c>
      <c r="H112" s="30" t="s">
        <v>182</v>
      </c>
      <c r="I112" s="34" t="s">
        <v>215</v>
      </c>
      <c r="J112" s="32">
        <v>8500</v>
      </c>
      <c r="K112" s="32">
        <v>8500</v>
      </c>
      <c r="L112" s="32">
        <f t="shared" si="1"/>
        <v>100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7"/>
      <c r="W112" s="17"/>
      <c r="X112" s="18"/>
      <c r="Y112" s="18"/>
      <c r="Z112" s="18"/>
      <c r="AA112" s="18"/>
      <c r="AB112" s="18"/>
      <c r="AC112" s="18"/>
      <c r="AD112" s="18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s="7" customFormat="1" ht="105.75" customHeight="1">
      <c r="A113" s="29">
        <v>104</v>
      </c>
      <c r="B113" s="30" t="s">
        <v>8</v>
      </c>
      <c r="C113" s="30" t="s">
        <v>27</v>
      </c>
      <c r="D113" s="30" t="s">
        <v>111</v>
      </c>
      <c r="E113" s="30" t="s">
        <v>112</v>
      </c>
      <c r="F113" s="30" t="s">
        <v>35</v>
      </c>
      <c r="G113" s="30" t="s">
        <v>207</v>
      </c>
      <c r="H113" s="30" t="s">
        <v>182</v>
      </c>
      <c r="I113" s="34" t="s">
        <v>216</v>
      </c>
      <c r="J113" s="32">
        <v>244.66</v>
      </c>
      <c r="K113" s="32">
        <v>244.66</v>
      </c>
      <c r="L113" s="32">
        <f t="shared" si="1"/>
        <v>100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7"/>
      <c r="W113" s="17"/>
      <c r="X113" s="18"/>
      <c r="Y113" s="18"/>
      <c r="Z113" s="18"/>
      <c r="AA113" s="18"/>
      <c r="AB113" s="18"/>
      <c r="AC113" s="18"/>
      <c r="AD113" s="18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s="7" customFormat="1" ht="122.25" customHeight="1">
      <c r="A114" s="29">
        <v>105</v>
      </c>
      <c r="B114" s="30" t="s">
        <v>8</v>
      </c>
      <c r="C114" s="30" t="s">
        <v>27</v>
      </c>
      <c r="D114" s="30" t="s">
        <v>111</v>
      </c>
      <c r="E114" s="30" t="s">
        <v>112</v>
      </c>
      <c r="F114" s="30" t="s">
        <v>35</v>
      </c>
      <c r="G114" s="30" t="s">
        <v>208</v>
      </c>
      <c r="H114" s="30" t="s">
        <v>182</v>
      </c>
      <c r="I114" s="34" t="s">
        <v>217</v>
      </c>
      <c r="J114" s="32">
        <v>60</v>
      </c>
      <c r="K114" s="32">
        <v>59.94</v>
      </c>
      <c r="L114" s="32">
        <f t="shared" si="1"/>
        <v>99.9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7"/>
      <c r="W114" s="17"/>
      <c r="X114" s="18"/>
      <c r="Y114" s="18"/>
      <c r="Z114" s="18"/>
      <c r="AA114" s="18"/>
      <c r="AB114" s="18"/>
      <c r="AC114" s="18"/>
      <c r="AD114" s="18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s="7" customFormat="1" ht="79.5" customHeight="1">
      <c r="A115" s="29">
        <v>106</v>
      </c>
      <c r="B115" s="30" t="s">
        <v>8</v>
      </c>
      <c r="C115" s="30" t="s">
        <v>27</v>
      </c>
      <c r="D115" s="30" t="s">
        <v>111</v>
      </c>
      <c r="E115" s="30" t="s">
        <v>112</v>
      </c>
      <c r="F115" s="30" t="s">
        <v>35</v>
      </c>
      <c r="G115" s="30" t="s">
        <v>155</v>
      </c>
      <c r="H115" s="30" t="s">
        <v>182</v>
      </c>
      <c r="I115" s="37" t="s">
        <v>156</v>
      </c>
      <c r="J115" s="33">
        <v>152.8</v>
      </c>
      <c r="K115" s="33">
        <v>152.8</v>
      </c>
      <c r="L115" s="32">
        <f t="shared" si="1"/>
        <v>100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7"/>
      <c r="W115" s="17"/>
      <c r="X115" s="18"/>
      <c r="Y115" s="18"/>
      <c r="Z115" s="18"/>
      <c r="AA115" s="18"/>
      <c r="AB115" s="18"/>
      <c r="AC115" s="18"/>
      <c r="AD115" s="18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s="7" customFormat="1" ht="84" customHeight="1">
      <c r="A116" s="29">
        <v>107</v>
      </c>
      <c r="B116" s="30" t="s">
        <v>8</v>
      </c>
      <c r="C116" s="30" t="s">
        <v>27</v>
      </c>
      <c r="D116" s="30" t="s">
        <v>111</v>
      </c>
      <c r="E116" s="30" t="s">
        <v>112</v>
      </c>
      <c r="F116" s="30" t="s">
        <v>35</v>
      </c>
      <c r="G116" s="30" t="s">
        <v>209</v>
      </c>
      <c r="H116" s="30" t="s">
        <v>182</v>
      </c>
      <c r="I116" s="37" t="s">
        <v>218</v>
      </c>
      <c r="J116" s="40">
        <v>177.96</v>
      </c>
      <c r="K116" s="33">
        <v>177.96</v>
      </c>
      <c r="L116" s="32">
        <f t="shared" si="1"/>
        <v>100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  <c r="X116" s="18"/>
      <c r="Y116" s="18"/>
      <c r="Z116" s="18"/>
      <c r="AA116" s="18"/>
      <c r="AB116" s="18"/>
      <c r="AC116" s="18"/>
      <c r="AD116" s="18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s="7" customFormat="1" ht="98.25" customHeight="1">
      <c r="A117" s="29">
        <v>108</v>
      </c>
      <c r="B117" s="30" t="s">
        <v>8</v>
      </c>
      <c r="C117" s="30" t="s">
        <v>27</v>
      </c>
      <c r="D117" s="30" t="s">
        <v>111</v>
      </c>
      <c r="E117" s="30" t="s">
        <v>112</v>
      </c>
      <c r="F117" s="30" t="s">
        <v>35</v>
      </c>
      <c r="G117" s="30" t="s">
        <v>210</v>
      </c>
      <c r="H117" s="30" t="s">
        <v>182</v>
      </c>
      <c r="I117" s="37" t="s">
        <v>219</v>
      </c>
      <c r="J117" s="33">
        <v>209.3</v>
      </c>
      <c r="K117" s="33">
        <v>209.3</v>
      </c>
      <c r="L117" s="32">
        <f t="shared" si="1"/>
        <v>100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7"/>
      <c r="W117" s="17"/>
      <c r="X117" s="18"/>
      <c r="Y117" s="18"/>
      <c r="Z117" s="18"/>
      <c r="AA117" s="18"/>
      <c r="AB117" s="18"/>
      <c r="AC117" s="18"/>
      <c r="AD117" s="18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s="7" customFormat="1" ht="79.5" customHeight="1">
      <c r="A118" s="29">
        <v>109</v>
      </c>
      <c r="B118" s="30" t="s">
        <v>8</v>
      </c>
      <c r="C118" s="30" t="s">
        <v>27</v>
      </c>
      <c r="D118" s="30" t="s">
        <v>111</v>
      </c>
      <c r="E118" s="30" t="s">
        <v>112</v>
      </c>
      <c r="F118" s="30" t="s">
        <v>35</v>
      </c>
      <c r="G118" s="30" t="s">
        <v>211</v>
      </c>
      <c r="H118" s="30" t="s">
        <v>182</v>
      </c>
      <c r="I118" s="37" t="s">
        <v>220</v>
      </c>
      <c r="J118" s="33">
        <v>3125.1</v>
      </c>
      <c r="K118" s="33">
        <v>3125.1</v>
      </c>
      <c r="L118" s="32">
        <f t="shared" si="1"/>
        <v>100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8"/>
      <c r="Y118" s="18"/>
      <c r="Z118" s="18"/>
      <c r="AA118" s="18"/>
      <c r="AB118" s="18"/>
      <c r="AC118" s="18"/>
      <c r="AD118" s="18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s="7" customFormat="1" ht="79.5" customHeight="1">
      <c r="A119" s="29">
        <v>110</v>
      </c>
      <c r="B119" s="30" t="s">
        <v>8</v>
      </c>
      <c r="C119" s="30" t="s">
        <v>27</v>
      </c>
      <c r="D119" s="30" t="s">
        <v>111</v>
      </c>
      <c r="E119" s="30" t="s">
        <v>112</v>
      </c>
      <c r="F119" s="30" t="s">
        <v>35</v>
      </c>
      <c r="G119" s="30" t="s">
        <v>246</v>
      </c>
      <c r="H119" s="30" t="s">
        <v>182</v>
      </c>
      <c r="I119" s="37" t="s">
        <v>247</v>
      </c>
      <c r="J119" s="33">
        <v>3966.8</v>
      </c>
      <c r="K119" s="33">
        <v>3960.86</v>
      </c>
      <c r="L119" s="32">
        <f t="shared" si="1"/>
        <v>99.85025713421398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7"/>
      <c r="W119" s="17"/>
      <c r="X119" s="18"/>
      <c r="Y119" s="18"/>
      <c r="Z119" s="18"/>
      <c r="AA119" s="18"/>
      <c r="AB119" s="18"/>
      <c r="AC119" s="18"/>
      <c r="AD119" s="18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s="7" customFormat="1" ht="129" customHeight="1">
      <c r="A120" s="29">
        <v>111</v>
      </c>
      <c r="B120" s="30" t="s">
        <v>8</v>
      </c>
      <c r="C120" s="30" t="s">
        <v>27</v>
      </c>
      <c r="D120" s="30" t="s">
        <v>111</v>
      </c>
      <c r="E120" s="30" t="s">
        <v>112</v>
      </c>
      <c r="F120" s="30" t="s">
        <v>35</v>
      </c>
      <c r="G120" s="30" t="s">
        <v>115</v>
      </c>
      <c r="H120" s="30" t="s">
        <v>182</v>
      </c>
      <c r="I120" s="38" t="s">
        <v>116</v>
      </c>
      <c r="J120" s="33">
        <v>46644.8</v>
      </c>
      <c r="K120" s="33">
        <v>46644.8</v>
      </c>
      <c r="L120" s="32">
        <f t="shared" si="1"/>
        <v>100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  <c r="X120" s="18"/>
      <c r="Y120" s="18"/>
      <c r="Z120" s="18"/>
      <c r="AA120" s="18"/>
      <c r="AB120" s="18"/>
      <c r="AC120" s="18"/>
      <c r="AD120" s="18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s="7" customFormat="1" ht="79.5" customHeight="1">
      <c r="A121" s="29">
        <v>112</v>
      </c>
      <c r="B121" s="30" t="s">
        <v>8</v>
      </c>
      <c r="C121" s="30" t="s">
        <v>27</v>
      </c>
      <c r="D121" s="30" t="s">
        <v>111</v>
      </c>
      <c r="E121" s="30" t="s">
        <v>112</v>
      </c>
      <c r="F121" s="30" t="s">
        <v>35</v>
      </c>
      <c r="G121" s="30" t="s">
        <v>117</v>
      </c>
      <c r="H121" s="30" t="s">
        <v>182</v>
      </c>
      <c r="I121" s="38" t="s">
        <v>118</v>
      </c>
      <c r="J121" s="33">
        <v>64.4</v>
      </c>
      <c r="K121" s="33">
        <v>47.52</v>
      </c>
      <c r="L121" s="32">
        <f t="shared" si="1"/>
        <v>73.7888198757764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7"/>
      <c r="W121" s="17"/>
      <c r="X121" s="18"/>
      <c r="Y121" s="18"/>
      <c r="Z121" s="18"/>
      <c r="AA121" s="18"/>
      <c r="AB121" s="18"/>
      <c r="AC121" s="18"/>
      <c r="AD121" s="18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s="7" customFormat="1" ht="79.5" customHeight="1">
      <c r="A122" s="29">
        <v>113</v>
      </c>
      <c r="B122" s="30" t="s">
        <v>8</v>
      </c>
      <c r="C122" s="30" t="s">
        <v>27</v>
      </c>
      <c r="D122" s="30" t="s">
        <v>111</v>
      </c>
      <c r="E122" s="30" t="s">
        <v>112</v>
      </c>
      <c r="F122" s="30" t="s">
        <v>35</v>
      </c>
      <c r="G122" s="30" t="s">
        <v>261</v>
      </c>
      <c r="H122" s="30" t="s">
        <v>182</v>
      </c>
      <c r="I122" s="38" t="s">
        <v>262</v>
      </c>
      <c r="J122" s="33">
        <v>2000.6</v>
      </c>
      <c r="K122" s="33">
        <v>1357.46</v>
      </c>
      <c r="L122" s="32">
        <f t="shared" si="1"/>
        <v>67.85264420673799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7"/>
      <c r="W122" s="17"/>
      <c r="X122" s="18"/>
      <c r="Y122" s="18"/>
      <c r="Z122" s="18"/>
      <c r="AA122" s="18"/>
      <c r="AB122" s="18"/>
      <c r="AC122" s="18"/>
      <c r="AD122" s="18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s="7" customFormat="1" ht="219" customHeight="1">
      <c r="A123" s="29">
        <v>114</v>
      </c>
      <c r="B123" s="30" t="s">
        <v>8</v>
      </c>
      <c r="C123" s="30" t="s">
        <v>27</v>
      </c>
      <c r="D123" s="30" t="s">
        <v>111</v>
      </c>
      <c r="E123" s="30" t="s">
        <v>112</v>
      </c>
      <c r="F123" s="30" t="s">
        <v>35</v>
      </c>
      <c r="G123" s="30" t="s">
        <v>263</v>
      </c>
      <c r="H123" s="30" t="s">
        <v>182</v>
      </c>
      <c r="I123" s="36" t="s">
        <v>265</v>
      </c>
      <c r="J123" s="33">
        <v>5260</v>
      </c>
      <c r="K123" s="33">
        <v>4469</v>
      </c>
      <c r="L123" s="32">
        <f t="shared" si="1"/>
        <v>84.96197718631178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7"/>
      <c r="W123" s="17"/>
      <c r="X123" s="18"/>
      <c r="Y123" s="18"/>
      <c r="Z123" s="18"/>
      <c r="AA123" s="18"/>
      <c r="AB123" s="18"/>
      <c r="AC123" s="18"/>
      <c r="AD123" s="18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s="7" customFormat="1" ht="114.75" customHeight="1">
      <c r="A124" s="29">
        <v>115</v>
      </c>
      <c r="B124" s="30" t="s">
        <v>8</v>
      </c>
      <c r="C124" s="30" t="s">
        <v>27</v>
      </c>
      <c r="D124" s="30" t="s">
        <v>111</v>
      </c>
      <c r="E124" s="30" t="s">
        <v>112</v>
      </c>
      <c r="F124" s="30" t="s">
        <v>35</v>
      </c>
      <c r="G124" s="30" t="s">
        <v>290</v>
      </c>
      <c r="H124" s="30" t="s">
        <v>182</v>
      </c>
      <c r="I124" s="38" t="s">
        <v>289</v>
      </c>
      <c r="J124" s="33">
        <v>12390.17</v>
      </c>
      <c r="K124" s="33">
        <v>12390.17</v>
      </c>
      <c r="L124" s="32">
        <f t="shared" si="1"/>
        <v>100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7"/>
      <c r="X124" s="18"/>
      <c r="Y124" s="18"/>
      <c r="Z124" s="18"/>
      <c r="AA124" s="18"/>
      <c r="AB124" s="18"/>
      <c r="AC124" s="18"/>
      <c r="AD124" s="18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s="7" customFormat="1" ht="102.75" customHeight="1">
      <c r="A125" s="29">
        <v>116</v>
      </c>
      <c r="B125" s="30" t="s">
        <v>8</v>
      </c>
      <c r="C125" s="30" t="s">
        <v>27</v>
      </c>
      <c r="D125" s="30" t="s">
        <v>111</v>
      </c>
      <c r="E125" s="30" t="s">
        <v>112</v>
      </c>
      <c r="F125" s="30" t="s">
        <v>35</v>
      </c>
      <c r="G125" s="30" t="s">
        <v>248</v>
      </c>
      <c r="H125" s="30" t="s">
        <v>182</v>
      </c>
      <c r="I125" s="38" t="s">
        <v>249</v>
      </c>
      <c r="J125" s="33">
        <v>448.21</v>
      </c>
      <c r="K125" s="33">
        <v>353.76</v>
      </c>
      <c r="L125" s="32">
        <f t="shared" si="1"/>
        <v>78.92728854777894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7"/>
      <c r="W125" s="17"/>
      <c r="X125" s="18"/>
      <c r="Y125" s="18"/>
      <c r="Z125" s="18"/>
      <c r="AA125" s="18"/>
      <c r="AB125" s="18"/>
      <c r="AC125" s="18"/>
      <c r="AD125" s="18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s="7" customFormat="1" ht="127.5" customHeight="1">
      <c r="A126" s="29">
        <v>117</v>
      </c>
      <c r="B126" s="30" t="s">
        <v>8</v>
      </c>
      <c r="C126" s="30" t="s">
        <v>27</v>
      </c>
      <c r="D126" s="30" t="s">
        <v>111</v>
      </c>
      <c r="E126" s="30" t="s">
        <v>112</v>
      </c>
      <c r="F126" s="30" t="s">
        <v>35</v>
      </c>
      <c r="G126" s="30" t="s">
        <v>264</v>
      </c>
      <c r="H126" s="30" t="s">
        <v>182</v>
      </c>
      <c r="I126" s="38" t="s">
        <v>266</v>
      </c>
      <c r="J126" s="33">
        <v>920.44</v>
      </c>
      <c r="K126" s="33">
        <v>612.5</v>
      </c>
      <c r="L126" s="32">
        <f t="shared" si="1"/>
        <v>66.54426144018078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7"/>
      <c r="W126" s="17"/>
      <c r="X126" s="18"/>
      <c r="Y126" s="18"/>
      <c r="Z126" s="18"/>
      <c r="AA126" s="18"/>
      <c r="AB126" s="18"/>
      <c r="AC126" s="18"/>
      <c r="AD126" s="18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s="7" customFormat="1" ht="96" customHeight="1">
      <c r="A127" s="29">
        <v>118</v>
      </c>
      <c r="B127" s="30" t="s">
        <v>8</v>
      </c>
      <c r="C127" s="30" t="s">
        <v>27</v>
      </c>
      <c r="D127" s="30" t="s">
        <v>111</v>
      </c>
      <c r="E127" s="30" t="s">
        <v>112</v>
      </c>
      <c r="F127" s="30" t="s">
        <v>35</v>
      </c>
      <c r="G127" s="30" t="s">
        <v>267</v>
      </c>
      <c r="H127" s="30" t="s">
        <v>182</v>
      </c>
      <c r="I127" s="38" t="s">
        <v>269</v>
      </c>
      <c r="J127" s="33">
        <v>150</v>
      </c>
      <c r="K127" s="33">
        <v>141.59</v>
      </c>
      <c r="L127" s="32">
        <f t="shared" si="1"/>
        <v>94.39333333333335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7"/>
      <c r="W127" s="17"/>
      <c r="X127" s="18"/>
      <c r="Y127" s="18"/>
      <c r="Z127" s="18"/>
      <c r="AA127" s="18"/>
      <c r="AB127" s="18"/>
      <c r="AC127" s="18"/>
      <c r="AD127" s="18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s="7" customFormat="1" ht="128.25" customHeight="1">
      <c r="A128" s="29">
        <v>119</v>
      </c>
      <c r="B128" s="30" t="s">
        <v>8</v>
      </c>
      <c r="C128" s="30" t="s">
        <v>27</v>
      </c>
      <c r="D128" s="30" t="s">
        <v>111</v>
      </c>
      <c r="E128" s="30" t="s">
        <v>112</v>
      </c>
      <c r="F128" s="30" t="s">
        <v>35</v>
      </c>
      <c r="G128" s="30" t="s">
        <v>268</v>
      </c>
      <c r="H128" s="30" t="s">
        <v>182</v>
      </c>
      <c r="I128" s="38" t="s">
        <v>270</v>
      </c>
      <c r="J128" s="33">
        <v>3851.4</v>
      </c>
      <c r="K128" s="33">
        <v>3851.26</v>
      </c>
      <c r="L128" s="32">
        <f t="shared" si="1"/>
        <v>99.99636495819702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7"/>
      <c r="W128" s="17"/>
      <c r="X128" s="18"/>
      <c r="Y128" s="18"/>
      <c r="Z128" s="18"/>
      <c r="AA128" s="18"/>
      <c r="AB128" s="18"/>
      <c r="AC128" s="18"/>
      <c r="AD128" s="18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s="7" customFormat="1" ht="36" customHeight="1">
      <c r="A129" s="29">
        <v>120</v>
      </c>
      <c r="B129" s="30" t="s">
        <v>8</v>
      </c>
      <c r="C129" s="30" t="s">
        <v>27</v>
      </c>
      <c r="D129" s="30" t="s">
        <v>51</v>
      </c>
      <c r="E129" s="30" t="s">
        <v>19</v>
      </c>
      <c r="F129" s="30" t="s">
        <v>18</v>
      </c>
      <c r="G129" s="30" t="s">
        <v>20</v>
      </c>
      <c r="H129" s="30" t="s">
        <v>182</v>
      </c>
      <c r="I129" s="31" t="s">
        <v>159</v>
      </c>
      <c r="J129" s="32">
        <f>J130+J153+J156+J158</f>
        <v>203217.37999999995</v>
      </c>
      <c r="K129" s="32">
        <f>K130+K153+K156+K158</f>
        <v>204223.35999999996</v>
      </c>
      <c r="L129" s="32">
        <f t="shared" si="1"/>
        <v>100.49502655727576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8"/>
      <c r="Y129" s="18"/>
      <c r="Z129" s="18"/>
      <c r="AA129" s="18"/>
      <c r="AB129" s="18"/>
      <c r="AC129" s="18"/>
      <c r="AD129" s="18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s="7" customFormat="1" ht="37.5" customHeight="1">
      <c r="A130" s="29">
        <v>121</v>
      </c>
      <c r="B130" s="30" t="s">
        <v>8</v>
      </c>
      <c r="C130" s="30" t="s">
        <v>27</v>
      </c>
      <c r="D130" s="30" t="s">
        <v>51</v>
      </c>
      <c r="E130" s="30" t="s">
        <v>119</v>
      </c>
      <c r="F130" s="30" t="s">
        <v>18</v>
      </c>
      <c r="G130" s="30" t="s">
        <v>20</v>
      </c>
      <c r="H130" s="30" t="s">
        <v>182</v>
      </c>
      <c r="I130" s="39" t="s">
        <v>120</v>
      </c>
      <c r="J130" s="33">
        <f>J131</f>
        <v>202064.17999999993</v>
      </c>
      <c r="K130" s="33">
        <f>K131</f>
        <v>203070.20999999993</v>
      </c>
      <c r="L130" s="32">
        <f t="shared" si="1"/>
        <v>100.49787646677406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7"/>
      <c r="W130" s="17"/>
      <c r="X130" s="18"/>
      <c r="Y130" s="18"/>
      <c r="Z130" s="18"/>
      <c r="AA130" s="18"/>
      <c r="AB130" s="18"/>
      <c r="AC130" s="18"/>
      <c r="AD130" s="18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s="7" customFormat="1" ht="36.75" customHeight="1">
      <c r="A131" s="29">
        <v>122</v>
      </c>
      <c r="B131" s="30" t="s">
        <v>8</v>
      </c>
      <c r="C131" s="30" t="s">
        <v>27</v>
      </c>
      <c r="D131" s="30" t="s">
        <v>51</v>
      </c>
      <c r="E131" s="30" t="s">
        <v>119</v>
      </c>
      <c r="F131" s="30" t="s">
        <v>35</v>
      </c>
      <c r="G131" s="30" t="s">
        <v>20</v>
      </c>
      <c r="H131" s="30" t="s">
        <v>182</v>
      </c>
      <c r="I131" s="36" t="s">
        <v>121</v>
      </c>
      <c r="J131" s="32">
        <f>J132+J134+J138+J139+J140+J141+J142+J143+J144+J145+J146+J147+J149+J150+J151+J152+J137+J135+J136+J148+J133</f>
        <v>202064.17999999993</v>
      </c>
      <c r="K131" s="32">
        <f>K132+K134+K138+K139+K140+K141+K142+K143+K144+K145+K146+K147+K149+K150+K151+K152+K137+K135+K136+K148+K133</f>
        <v>203070.20999999993</v>
      </c>
      <c r="L131" s="32">
        <f t="shared" si="1"/>
        <v>100.49787646677406</v>
      </c>
      <c r="M131" s="16"/>
      <c r="N131" s="16"/>
      <c r="O131" s="16"/>
      <c r="P131" s="16"/>
      <c r="Q131" s="16"/>
      <c r="R131" s="16"/>
      <c r="S131" s="16"/>
      <c r="T131" s="16"/>
      <c r="U131" s="16"/>
      <c r="V131" s="17"/>
      <c r="W131" s="17"/>
      <c r="X131" s="18"/>
      <c r="Y131" s="18"/>
      <c r="Z131" s="18"/>
      <c r="AA131" s="18"/>
      <c r="AB131" s="18"/>
      <c r="AC131" s="18"/>
      <c r="AD131" s="18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s="7" customFormat="1" ht="135" customHeight="1">
      <c r="A132" s="29">
        <v>123</v>
      </c>
      <c r="B132" s="30" t="s">
        <v>8</v>
      </c>
      <c r="C132" s="30" t="s">
        <v>27</v>
      </c>
      <c r="D132" s="30" t="s">
        <v>51</v>
      </c>
      <c r="E132" s="30" t="s">
        <v>119</v>
      </c>
      <c r="F132" s="30" t="s">
        <v>35</v>
      </c>
      <c r="G132" s="30" t="s">
        <v>122</v>
      </c>
      <c r="H132" s="30" t="s">
        <v>182</v>
      </c>
      <c r="I132" s="37" t="s">
        <v>183</v>
      </c>
      <c r="J132" s="33">
        <f>19715.46+317.4</f>
        <v>20032.86</v>
      </c>
      <c r="K132" s="33">
        <v>21090.86</v>
      </c>
      <c r="L132" s="32">
        <f t="shared" si="1"/>
        <v>105.28132278666152</v>
      </c>
      <c r="M132" s="17"/>
      <c r="N132" s="17"/>
      <c r="O132" s="17"/>
      <c r="P132" s="17"/>
      <c r="Q132" s="17"/>
      <c r="R132" s="16"/>
      <c r="S132" s="16"/>
      <c r="T132" s="16"/>
      <c r="U132" s="16"/>
      <c r="V132" s="17"/>
      <c r="W132" s="17"/>
      <c r="X132" s="18"/>
      <c r="Y132" s="18"/>
      <c r="Z132" s="18"/>
      <c r="AA132" s="18"/>
      <c r="AB132" s="18"/>
      <c r="AC132" s="18"/>
      <c r="AD132" s="18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s="7" customFormat="1" ht="115.5" customHeight="1">
      <c r="A133" s="29">
        <v>124</v>
      </c>
      <c r="B133" s="30" t="s">
        <v>8</v>
      </c>
      <c r="C133" s="30" t="s">
        <v>27</v>
      </c>
      <c r="D133" s="30" t="s">
        <v>51</v>
      </c>
      <c r="E133" s="30" t="s">
        <v>119</v>
      </c>
      <c r="F133" s="30" t="s">
        <v>35</v>
      </c>
      <c r="G133" s="30" t="s">
        <v>306</v>
      </c>
      <c r="H133" s="30" t="s">
        <v>182</v>
      </c>
      <c r="I133" s="37" t="s">
        <v>307</v>
      </c>
      <c r="J133" s="33">
        <v>144.9</v>
      </c>
      <c r="K133" s="33">
        <v>96.49</v>
      </c>
      <c r="L133" s="32">
        <f t="shared" si="1"/>
        <v>66.59075224292616</v>
      </c>
      <c r="M133" s="17"/>
      <c r="N133" s="17"/>
      <c r="O133" s="17"/>
      <c r="P133" s="17"/>
      <c r="Q133" s="17"/>
      <c r="R133" s="16"/>
      <c r="S133" s="16"/>
      <c r="T133" s="16"/>
      <c r="U133" s="16"/>
      <c r="V133" s="17"/>
      <c r="W133" s="17"/>
      <c r="X133" s="18"/>
      <c r="Y133" s="18"/>
      <c r="Z133" s="18"/>
      <c r="AA133" s="18"/>
      <c r="AB133" s="18"/>
      <c r="AC133" s="18"/>
      <c r="AD133" s="18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s="7" customFormat="1" ht="110.25">
      <c r="A134" s="29">
        <v>125</v>
      </c>
      <c r="B134" s="30" t="s">
        <v>8</v>
      </c>
      <c r="C134" s="30" t="s">
        <v>27</v>
      </c>
      <c r="D134" s="30" t="s">
        <v>51</v>
      </c>
      <c r="E134" s="30" t="s">
        <v>119</v>
      </c>
      <c r="F134" s="30" t="s">
        <v>35</v>
      </c>
      <c r="G134" s="30" t="s">
        <v>123</v>
      </c>
      <c r="H134" s="30" t="s">
        <v>182</v>
      </c>
      <c r="I134" s="37" t="s">
        <v>184</v>
      </c>
      <c r="J134" s="40">
        <v>114.07</v>
      </c>
      <c r="K134" s="33">
        <v>114.07</v>
      </c>
      <c r="L134" s="32">
        <f t="shared" si="1"/>
        <v>100</v>
      </c>
      <c r="M134" s="16"/>
      <c r="N134" s="16"/>
      <c r="O134" s="16"/>
      <c r="P134" s="16"/>
      <c r="Q134" s="16"/>
      <c r="R134" s="16"/>
      <c r="S134" s="16"/>
      <c r="T134" s="16"/>
      <c r="U134" s="16"/>
      <c r="V134" s="17"/>
      <c r="W134" s="17"/>
      <c r="X134" s="18"/>
      <c r="Y134" s="18"/>
      <c r="Z134" s="18"/>
      <c r="AA134" s="18"/>
      <c r="AB134" s="18"/>
      <c r="AC134" s="18"/>
      <c r="AD134" s="18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s="7" customFormat="1" ht="236.25">
      <c r="A135" s="29">
        <v>126</v>
      </c>
      <c r="B135" s="30" t="s">
        <v>8</v>
      </c>
      <c r="C135" s="30" t="s">
        <v>27</v>
      </c>
      <c r="D135" s="30" t="s">
        <v>51</v>
      </c>
      <c r="E135" s="30" t="s">
        <v>119</v>
      </c>
      <c r="F135" s="30" t="s">
        <v>35</v>
      </c>
      <c r="G135" s="30" t="s">
        <v>148</v>
      </c>
      <c r="H135" s="30" t="s">
        <v>182</v>
      </c>
      <c r="I135" s="37" t="s">
        <v>185</v>
      </c>
      <c r="J135" s="33">
        <f>12102.19+422.47-1370</f>
        <v>11154.66</v>
      </c>
      <c r="K135" s="33">
        <v>11154.66</v>
      </c>
      <c r="L135" s="32">
        <f t="shared" si="1"/>
        <v>100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7"/>
      <c r="W135" s="17"/>
      <c r="X135" s="18"/>
      <c r="Y135" s="18"/>
      <c r="Z135" s="18"/>
      <c r="AA135" s="18"/>
      <c r="AB135" s="18"/>
      <c r="AC135" s="18"/>
      <c r="AD135" s="18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s="7" customFormat="1" ht="220.5">
      <c r="A136" s="29">
        <v>127</v>
      </c>
      <c r="B136" s="30" t="s">
        <v>8</v>
      </c>
      <c r="C136" s="30" t="s">
        <v>27</v>
      </c>
      <c r="D136" s="30" t="s">
        <v>51</v>
      </c>
      <c r="E136" s="30" t="s">
        <v>119</v>
      </c>
      <c r="F136" s="30" t="s">
        <v>35</v>
      </c>
      <c r="G136" s="30" t="s">
        <v>149</v>
      </c>
      <c r="H136" s="30" t="s">
        <v>182</v>
      </c>
      <c r="I136" s="37" t="s">
        <v>150</v>
      </c>
      <c r="J136" s="33">
        <f>20718.32+511.39-970</f>
        <v>20259.71</v>
      </c>
      <c r="K136" s="33">
        <v>20259.71</v>
      </c>
      <c r="L136" s="32">
        <f t="shared" si="1"/>
        <v>100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7"/>
      <c r="W136" s="17"/>
      <c r="X136" s="18"/>
      <c r="Y136" s="18"/>
      <c r="Z136" s="18"/>
      <c r="AA136" s="18"/>
      <c r="AB136" s="18"/>
      <c r="AC136" s="18"/>
      <c r="AD136" s="18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s="7" customFormat="1" ht="95.25" customHeight="1">
      <c r="A137" s="29">
        <v>128</v>
      </c>
      <c r="B137" s="30" t="s">
        <v>8</v>
      </c>
      <c r="C137" s="30" t="s">
        <v>27</v>
      </c>
      <c r="D137" s="30" t="s">
        <v>51</v>
      </c>
      <c r="E137" s="30" t="s">
        <v>119</v>
      </c>
      <c r="F137" s="30" t="s">
        <v>35</v>
      </c>
      <c r="G137" s="30" t="s">
        <v>124</v>
      </c>
      <c r="H137" s="30" t="s">
        <v>182</v>
      </c>
      <c r="I137" s="37" t="s">
        <v>125</v>
      </c>
      <c r="J137" s="33">
        <v>16.6</v>
      </c>
      <c r="K137" s="33">
        <v>16.6</v>
      </c>
      <c r="L137" s="32">
        <f t="shared" si="1"/>
        <v>100</v>
      </c>
      <c r="M137" s="16"/>
      <c r="N137" s="16"/>
      <c r="O137" s="16"/>
      <c r="P137" s="16"/>
      <c r="Q137" s="16"/>
      <c r="R137" s="16"/>
      <c r="S137" s="16"/>
      <c r="T137" s="16"/>
      <c r="U137" s="16"/>
      <c r="V137" s="17"/>
      <c r="W137" s="17"/>
      <c r="X137" s="18"/>
      <c r="Y137" s="18"/>
      <c r="Z137" s="18"/>
      <c r="AA137" s="18"/>
      <c r="AB137" s="18"/>
      <c r="AC137" s="18"/>
      <c r="AD137" s="18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s="7" customFormat="1" ht="116.25" customHeight="1">
      <c r="A138" s="29">
        <v>129</v>
      </c>
      <c r="B138" s="30" t="s">
        <v>8</v>
      </c>
      <c r="C138" s="30" t="s">
        <v>27</v>
      </c>
      <c r="D138" s="30" t="s">
        <v>51</v>
      </c>
      <c r="E138" s="30" t="s">
        <v>119</v>
      </c>
      <c r="F138" s="30" t="s">
        <v>35</v>
      </c>
      <c r="G138" s="30" t="s">
        <v>126</v>
      </c>
      <c r="H138" s="30" t="s">
        <v>182</v>
      </c>
      <c r="I138" s="37" t="s">
        <v>186</v>
      </c>
      <c r="J138" s="33">
        <f>3469.78+5.9+319.3</f>
        <v>3794.9800000000005</v>
      </c>
      <c r="K138" s="33">
        <v>3794.98</v>
      </c>
      <c r="L138" s="32">
        <f t="shared" si="1"/>
        <v>99.99999999999999</v>
      </c>
      <c r="M138" s="16"/>
      <c r="N138" s="16"/>
      <c r="O138" s="16"/>
      <c r="P138" s="16"/>
      <c r="Q138" s="16"/>
      <c r="R138" s="16"/>
      <c r="S138" s="16"/>
      <c r="T138" s="16"/>
      <c r="U138" s="16"/>
      <c r="V138" s="17"/>
      <c r="W138" s="17"/>
      <c r="X138" s="18"/>
      <c r="Y138" s="18"/>
      <c r="Z138" s="18"/>
      <c r="AA138" s="18"/>
      <c r="AB138" s="18"/>
      <c r="AC138" s="18"/>
      <c r="AD138" s="18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s="7" customFormat="1" ht="66" customHeight="1">
      <c r="A139" s="29">
        <v>130</v>
      </c>
      <c r="B139" s="30" t="s">
        <v>8</v>
      </c>
      <c r="C139" s="30" t="s">
        <v>27</v>
      </c>
      <c r="D139" s="30" t="s">
        <v>51</v>
      </c>
      <c r="E139" s="30" t="s">
        <v>119</v>
      </c>
      <c r="F139" s="30" t="s">
        <v>35</v>
      </c>
      <c r="G139" s="30" t="s">
        <v>127</v>
      </c>
      <c r="H139" s="30" t="s">
        <v>182</v>
      </c>
      <c r="I139" s="36" t="s">
        <v>128</v>
      </c>
      <c r="J139" s="33">
        <v>27.6</v>
      </c>
      <c r="K139" s="33">
        <v>24.58</v>
      </c>
      <c r="L139" s="32">
        <f aca="true" t="shared" si="2" ref="L139:L183">K139/J139*100</f>
        <v>89.05797101449274</v>
      </c>
      <c r="M139" s="17"/>
      <c r="N139" s="17"/>
      <c r="O139" s="17"/>
      <c r="P139" s="17"/>
      <c r="Q139" s="17"/>
      <c r="R139" s="16"/>
      <c r="S139" s="16"/>
      <c r="T139" s="16"/>
      <c r="U139" s="16"/>
      <c r="V139" s="17"/>
      <c r="W139" s="17"/>
      <c r="X139" s="18"/>
      <c r="Y139" s="18"/>
      <c r="Z139" s="18"/>
      <c r="AA139" s="18"/>
      <c r="AB139" s="18"/>
      <c r="AC139" s="18"/>
      <c r="AD139" s="18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s="7" customFormat="1" ht="116.25" customHeight="1">
      <c r="A140" s="29">
        <v>131</v>
      </c>
      <c r="B140" s="30" t="s">
        <v>8</v>
      </c>
      <c r="C140" s="30" t="s">
        <v>27</v>
      </c>
      <c r="D140" s="30" t="s">
        <v>51</v>
      </c>
      <c r="E140" s="30" t="s">
        <v>119</v>
      </c>
      <c r="F140" s="30" t="s">
        <v>35</v>
      </c>
      <c r="G140" s="30" t="s">
        <v>129</v>
      </c>
      <c r="H140" s="30" t="s">
        <v>182</v>
      </c>
      <c r="I140" s="36" t="s">
        <v>130</v>
      </c>
      <c r="J140" s="33">
        <v>2367.78</v>
      </c>
      <c r="K140" s="33">
        <v>2367.78</v>
      </c>
      <c r="L140" s="32">
        <f t="shared" si="2"/>
        <v>100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7"/>
      <c r="X140" s="18"/>
      <c r="Y140" s="18"/>
      <c r="Z140" s="18"/>
      <c r="AA140" s="18"/>
      <c r="AB140" s="18"/>
      <c r="AC140" s="18"/>
      <c r="AD140" s="18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s="7" customFormat="1" ht="126.75" customHeight="1">
      <c r="A141" s="29">
        <v>132</v>
      </c>
      <c r="B141" s="30" t="s">
        <v>8</v>
      </c>
      <c r="C141" s="30" t="s">
        <v>27</v>
      </c>
      <c r="D141" s="30" t="s">
        <v>51</v>
      </c>
      <c r="E141" s="30" t="s">
        <v>119</v>
      </c>
      <c r="F141" s="30" t="s">
        <v>35</v>
      </c>
      <c r="G141" s="30" t="s">
        <v>131</v>
      </c>
      <c r="H141" s="30" t="s">
        <v>182</v>
      </c>
      <c r="I141" s="37" t="s">
        <v>187</v>
      </c>
      <c r="J141" s="33">
        <v>139.1</v>
      </c>
      <c r="K141" s="33">
        <v>138.69</v>
      </c>
      <c r="L141" s="32">
        <f t="shared" si="2"/>
        <v>99.70524802300503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7"/>
      <c r="W141" s="17"/>
      <c r="X141" s="18"/>
      <c r="Y141" s="18"/>
      <c r="Z141" s="18"/>
      <c r="AA141" s="18"/>
      <c r="AB141" s="18"/>
      <c r="AC141" s="18"/>
      <c r="AD141" s="18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s="7" customFormat="1" ht="101.25" customHeight="1">
      <c r="A142" s="29">
        <v>133</v>
      </c>
      <c r="B142" s="30" t="s">
        <v>8</v>
      </c>
      <c r="C142" s="30" t="s">
        <v>27</v>
      </c>
      <c r="D142" s="30" t="s">
        <v>51</v>
      </c>
      <c r="E142" s="30" t="s">
        <v>119</v>
      </c>
      <c r="F142" s="30" t="s">
        <v>35</v>
      </c>
      <c r="G142" s="30" t="s">
        <v>132</v>
      </c>
      <c r="H142" s="30" t="s">
        <v>182</v>
      </c>
      <c r="I142" s="36" t="s">
        <v>133</v>
      </c>
      <c r="J142" s="33">
        <v>70.1</v>
      </c>
      <c r="K142" s="33">
        <v>70.1</v>
      </c>
      <c r="L142" s="32">
        <f t="shared" si="2"/>
        <v>100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7"/>
      <c r="W142" s="17"/>
      <c r="X142" s="18"/>
      <c r="Y142" s="18"/>
      <c r="Z142" s="18"/>
      <c r="AA142" s="18"/>
      <c r="AB142" s="18"/>
      <c r="AC142" s="18"/>
      <c r="AD142" s="18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s="7" customFormat="1" ht="108.75" customHeight="1">
      <c r="A143" s="29">
        <v>134</v>
      </c>
      <c r="B143" s="30" t="s">
        <v>8</v>
      </c>
      <c r="C143" s="30" t="s">
        <v>27</v>
      </c>
      <c r="D143" s="30" t="s">
        <v>51</v>
      </c>
      <c r="E143" s="30" t="s">
        <v>119</v>
      </c>
      <c r="F143" s="30" t="s">
        <v>35</v>
      </c>
      <c r="G143" s="30" t="s">
        <v>134</v>
      </c>
      <c r="H143" s="30" t="s">
        <v>182</v>
      </c>
      <c r="I143" s="36" t="s">
        <v>135</v>
      </c>
      <c r="J143" s="33">
        <v>1533.69</v>
      </c>
      <c r="K143" s="33">
        <v>1533.69</v>
      </c>
      <c r="L143" s="32">
        <f t="shared" si="2"/>
        <v>100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7"/>
      <c r="W143" s="17"/>
      <c r="X143" s="18"/>
      <c r="Y143" s="18"/>
      <c r="Z143" s="18"/>
      <c r="AA143" s="18"/>
      <c r="AB143" s="18"/>
      <c r="AC143" s="18"/>
      <c r="AD143" s="18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s="7" customFormat="1" ht="145.5" customHeight="1">
      <c r="A144" s="29">
        <v>135</v>
      </c>
      <c r="B144" s="30" t="s">
        <v>8</v>
      </c>
      <c r="C144" s="30" t="s">
        <v>27</v>
      </c>
      <c r="D144" s="30" t="s">
        <v>51</v>
      </c>
      <c r="E144" s="30" t="s">
        <v>119</v>
      </c>
      <c r="F144" s="30" t="s">
        <v>35</v>
      </c>
      <c r="G144" s="30" t="s">
        <v>136</v>
      </c>
      <c r="H144" s="30" t="s">
        <v>182</v>
      </c>
      <c r="I144" s="36" t="s">
        <v>197</v>
      </c>
      <c r="J144" s="33">
        <f>36-18.2</f>
        <v>17.8</v>
      </c>
      <c r="K144" s="33">
        <v>17.74</v>
      </c>
      <c r="L144" s="32">
        <f t="shared" si="2"/>
        <v>99.6629213483146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7"/>
      <c r="W144" s="17"/>
      <c r="X144" s="18"/>
      <c r="Y144" s="18"/>
      <c r="Z144" s="18"/>
      <c r="AA144" s="18"/>
      <c r="AB144" s="18"/>
      <c r="AC144" s="18"/>
      <c r="AD144" s="18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s="7" customFormat="1" ht="223.5" customHeight="1">
      <c r="A145" s="29">
        <v>136</v>
      </c>
      <c r="B145" s="30" t="s">
        <v>8</v>
      </c>
      <c r="C145" s="30" t="s">
        <v>27</v>
      </c>
      <c r="D145" s="30" t="s">
        <v>51</v>
      </c>
      <c r="E145" s="30" t="s">
        <v>119</v>
      </c>
      <c r="F145" s="30" t="s">
        <v>35</v>
      </c>
      <c r="G145" s="30" t="s">
        <v>137</v>
      </c>
      <c r="H145" s="30" t="s">
        <v>182</v>
      </c>
      <c r="I145" s="37" t="s">
        <v>188</v>
      </c>
      <c r="J145" s="33">
        <f>103486+1065.2+272.2+3030</f>
        <v>107853.4</v>
      </c>
      <c r="K145" s="33">
        <v>107853.4</v>
      </c>
      <c r="L145" s="32">
        <f t="shared" si="2"/>
        <v>100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7"/>
      <c r="W145" s="17"/>
      <c r="X145" s="18"/>
      <c r="Y145" s="18"/>
      <c r="Z145" s="18"/>
      <c r="AA145" s="18"/>
      <c r="AB145" s="18"/>
      <c r="AC145" s="18"/>
      <c r="AD145" s="18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s="7" customFormat="1" ht="109.5" customHeight="1">
      <c r="A146" s="29">
        <v>137</v>
      </c>
      <c r="B146" s="30" t="s">
        <v>8</v>
      </c>
      <c r="C146" s="30" t="s">
        <v>27</v>
      </c>
      <c r="D146" s="30" t="s">
        <v>51</v>
      </c>
      <c r="E146" s="30" t="s">
        <v>119</v>
      </c>
      <c r="F146" s="30" t="s">
        <v>35</v>
      </c>
      <c r="G146" s="30" t="s">
        <v>138</v>
      </c>
      <c r="H146" s="30" t="s">
        <v>182</v>
      </c>
      <c r="I146" s="36" t="s">
        <v>189</v>
      </c>
      <c r="J146" s="33">
        <v>6926.3</v>
      </c>
      <c r="K146" s="33">
        <v>6926.3</v>
      </c>
      <c r="L146" s="32">
        <f t="shared" si="2"/>
        <v>100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7"/>
      <c r="W146" s="17"/>
      <c r="X146" s="18"/>
      <c r="Y146" s="18"/>
      <c r="Z146" s="18"/>
      <c r="AA146" s="18"/>
      <c r="AB146" s="18"/>
      <c r="AC146" s="18"/>
      <c r="AD146" s="18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s="7" customFormat="1" ht="114.75" customHeight="1">
      <c r="A147" s="29">
        <v>138</v>
      </c>
      <c r="B147" s="30" t="s">
        <v>8</v>
      </c>
      <c r="C147" s="30" t="s">
        <v>27</v>
      </c>
      <c r="D147" s="30" t="s">
        <v>51</v>
      </c>
      <c r="E147" s="30" t="s">
        <v>119</v>
      </c>
      <c r="F147" s="30" t="s">
        <v>35</v>
      </c>
      <c r="G147" s="30" t="s">
        <v>139</v>
      </c>
      <c r="H147" s="30" t="s">
        <v>182</v>
      </c>
      <c r="I147" s="37" t="s">
        <v>140</v>
      </c>
      <c r="J147" s="33">
        <v>1959.8</v>
      </c>
      <c r="K147" s="33">
        <v>1959.8</v>
      </c>
      <c r="L147" s="32">
        <f t="shared" si="2"/>
        <v>100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7"/>
      <c r="W147" s="17"/>
      <c r="X147" s="18"/>
      <c r="Y147" s="18"/>
      <c r="Z147" s="18"/>
      <c r="AA147" s="18"/>
      <c r="AB147" s="18"/>
      <c r="AC147" s="18"/>
      <c r="AD147" s="18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s="7" customFormat="1" ht="114.75" customHeight="1">
      <c r="A148" s="29">
        <v>139</v>
      </c>
      <c r="B148" s="30" t="s">
        <v>8</v>
      </c>
      <c r="C148" s="30" t="s">
        <v>27</v>
      </c>
      <c r="D148" s="30" t="s">
        <v>51</v>
      </c>
      <c r="E148" s="30" t="s">
        <v>119</v>
      </c>
      <c r="F148" s="30" t="s">
        <v>35</v>
      </c>
      <c r="G148" s="30" t="s">
        <v>232</v>
      </c>
      <c r="H148" s="30" t="s">
        <v>182</v>
      </c>
      <c r="I148" s="37" t="s">
        <v>233</v>
      </c>
      <c r="J148" s="33">
        <v>1770.5</v>
      </c>
      <c r="K148" s="33">
        <v>1770.5</v>
      </c>
      <c r="L148" s="32">
        <f t="shared" si="2"/>
        <v>100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7"/>
      <c r="X148" s="18"/>
      <c r="Y148" s="18"/>
      <c r="Z148" s="18"/>
      <c r="AA148" s="18"/>
      <c r="AB148" s="18"/>
      <c r="AC148" s="18"/>
      <c r="AD148" s="18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s="7" customFormat="1" ht="225" customHeight="1">
      <c r="A149" s="29">
        <v>140</v>
      </c>
      <c r="B149" s="30" t="s">
        <v>8</v>
      </c>
      <c r="C149" s="30" t="s">
        <v>27</v>
      </c>
      <c r="D149" s="30" t="s">
        <v>51</v>
      </c>
      <c r="E149" s="30" t="s">
        <v>119</v>
      </c>
      <c r="F149" s="30" t="s">
        <v>35</v>
      </c>
      <c r="G149" s="30" t="s">
        <v>141</v>
      </c>
      <c r="H149" s="30" t="s">
        <v>182</v>
      </c>
      <c r="I149" s="37" t="s">
        <v>190</v>
      </c>
      <c r="J149" s="33">
        <f>14714.6+483.3-690</f>
        <v>14507.9</v>
      </c>
      <c r="K149" s="33">
        <v>14507.9</v>
      </c>
      <c r="L149" s="32">
        <f t="shared" si="2"/>
        <v>100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7"/>
      <c r="W149" s="17"/>
      <c r="X149" s="18"/>
      <c r="Y149" s="18"/>
      <c r="Z149" s="18"/>
      <c r="AA149" s="18"/>
      <c r="AB149" s="18"/>
      <c r="AC149" s="18"/>
      <c r="AD149" s="18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s="7" customFormat="1" ht="130.5" customHeight="1">
      <c r="A150" s="29">
        <v>141</v>
      </c>
      <c r="B150" s="30" t="s">
        <v>8</v>
      </c>
      <c r="C150" s="30" t="s">
        <v>27</v>
      </c>
      <c r="D150" s="30" t="s">
        <v>51</v>
      </c>
      <c r="E150" s="30" t="s">
        <v>119</v>
      </c>
      <c r="F150" s="30" t="s">
        <v>35</v>
      </c>
      <c r="G150" s="30" t="s">
        <v>142</v>
      </c>
      <c r="H150" s="30" t="s">
        <v>182</v>
      </c>
      <c r="I150" s="36" t="s">
        <v>143</v>
      </c>
      <c r="J150" s="33">
        <v>7219.4</v>
      </c>
      <c r="K150" s="33">
        <v>7219.4</v>
      </c>
      <c r="L150" s="32">
        <f t="shared" si="2"/>
        <v>100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7"/>
      <c r="W150" s="17"/>
      <c r="X150" s="18"/>
      <c r="Y150" s="18"/>
      <c r="Z150" s="18"/>
      <c r="AA150" s="18"/>
      <c r="AB150" s="18"/>
      <c r="AC150" s="18"/>
      <c r="AD150" s="18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s="7" customFormat="1" ht="84" customHeight="1">
      <c r="A151" s="29">
        <v>142</v>
      </c>
      <c r="B151" s="30" t="s">
        <v>8</v>
      </c>
      <c r="C151" s="30" t="s">
        <v>27</v>
      </c>
      <c r="D151" s="30" t="s">
        <v>51</v>
      </c>
      <c r="E151" s="30" t="s">
        <v>119</v>
      </c>
      <c r="F151" s="30" t="s">
        <v>35</v>
      </c>
      <c r="G151" s="30" t="s">
        <v>144</v>
      </c>
      <c r="H151" s="30" t="s">
        <v>182</v>
      </c>
      <c r="I151" s="36" t="s">
        <v>145</v>
      </c>
      <c r="J151" s="33">
        <v>580.8</v>
      </c>
      <c r="K151" s="33">
        <v>580.8</v>
      </c>
      <c r="L151" s="32">
        <f t="shared" si="2"/>
        <v>100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7"/>
      <c r="W151" s="17"/>
      <c r="X151" s="18"/>
      <c r="Y151" s="18"/>
      <c r="Z151" s="18"/>
      <c r="AA151" s="18"/>
      <c r="AB151" s="18"/>
      <c r="AC151" s="18"/>
      <c r="AD151" s="18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s="7" customFormat="1" ht="80.25" customHeight="1">
      <c r="A152" s="29">
        <v>143</v>
      </c>
      <c r="B152" s="30" t="s">
        <v>8</v>
      </c>
      <c r="C152" s="30" t="s">
        <v>27</v>
      </c>
      <c r="D152" s="30" t="s">
        <v>51</v>
      </c>
      <c r="E152" s="30" t="s">
        <v>119</v>
      </c>
      <c r="F152" s="30" t="s">
        <v>35</v>
      </c>
      <c r="G152" s="30" t="s">
        <v>157</v>
      </c>
      <c r="H152" s="30" t="s">
        <v>182</v>
      </c>
      <c r="I152" s="37" t="s">
        <v>158</v>
      </c>
      <c r="J152" s="33">
        <f>1791.03-218.8</f>
        <v>1572.23</v>
      </c>
      <c r="K152" s="33">
        <v>1572.16</v>
      </c>
      <c r="L152" s="32">
        <f t="shared" si="2"/>
        <v>99.9955477252056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7"/>
      <c r="W152" s="17"/>
      <c r="X152" s="18"/>
      <c r="Y152" s="18"/>
      <c r="Z152" s="18"/>
      <c r="AA152" s="18"/>
      <c r="AB152" s="18"/>
      <c r="AC152" s="18"/>
      <c r="AD152" s="18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s="7" customFormat="1" ht="71.25" customHeight="1">
      <c r="A153" s="29">
        <v>144</v>
      </c>
      <c r="B153" s="30" t="s">
        <v>8</v>
      </c>
      <c r="C153" s="30" t="s">
        <v>27</v>
      </c>
      <c r="D153" s="30" t="s">
        <v>51</v>
      </c>
      <c r="E153" s="30" t="s">
        <v>146</v>
      </c>
      <c r="F153" s="30" t="s">
        <v>18</v>
      </c>
      <c r="G153" s="30" t="s">
        <v>20</v>
      </c>
      <c r="H153" s="30" t="s">
        <v>182</v>
      </c>
      <c r="I153" s="37" t="s">
        <v>194</v>
      </c>
      <c r="J153" s="33">
        <f>J155</f>
        <v>294.3</v>
      </c>
      <c r="K153" s="33">
        <f>K155</f>
        <v>294.25</v>
      </c>
      <c r="L153" s="32">
        <f t="shared" si="2"/>
        <v>99.98301053346924</v>
      </c>
      <c r="M153" s="16"/>
      <c r="N153" s="16"/>
      <c r="O153" s="16"/>
      <c r="P153" s="16"/>
      <c r="Q153" s="16"/>
      <c r="R153" s="16"/>
      <c r="S153" s="16"/>
      <c r="T153" s="16"/>
      <c r="U153" s="16"/>
      <c r="V153" s="17"/>
      <c r="W153" s="17"/>
      <c r="X153" s="18"/>
      <c r="Y153" s="18"/>
      <c r="Z153" s="18"/>
      <c r="AA153" s="18"/>
      <c r="AB153" s="18"/>
      <c r="AC153" s="18"/>
      <c r="AD153" s="18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s="7" customFormat="1" ht="70.5" customHeight="1">
      <c r="A154" s="29">
        <v>145</v>
      </c>
      <c r="B154" s="30" t="s">
        <v>8</v>
      </c>
      <c r="C154" s="30" t="s">
        <v>27</v>
      </c>
      <c r="D154" s="30" t="s">
        <v>51</v>
      </c>
      <c r="E154" s="30" t="s">
        <v>146</v>
      </c>
      <c r="F154" s="30" t="s">
        <v>35</v>
      </c>
      <c r="G154" s="30" t="s">
        <v>20</v>
      </c>
      <c r="H154" s="30" t="s">
        <v>182</v>
      </c>
      <c r="I154" s="37" t="s">
        <v>195</v>
      </c>
      <c r="J154" s="32">
        <f>J155</f>
        <v>294.3</v>
      </c>
      <c r="K154" s="32">
        <v>294.25</v>
      </c>
      <c r="L154" s="32">
        <f t="shared" si="2"/>
        <v>99.98301053346924</v>
      </c>
      <c r="M154" s="16"/>
      <c r="N154" s="16"/>
      <c r="O154" s="16"/>
      <c r="P154" s="16"/>
      <c r="Q154" s="16"/>
      <c r="R154" s="16"/>
      <c r="S154" s="16"/>
      <c r="T154" s="16"/>
      <c r="U154" s="16"/>
      <c r="V154" s="17"/>
      <c r="W154" s="17"/>
      <c r="X154" s="18"/>
      <c r="Y154" s="18"/>
      <c r="Z154" s="18"/>
      <c r="AA154" s="18"/>
      <c r="AB154" s="18"/>
      <c r="AC154" s="18"/>
      <c r="AD154" s="18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s="7" customFormat="1" ht="68.25" customHeight="1">
      <c r="A155" s="29">
        <v>146</v>
      </c>
      <c r="B155" s="30" t="s">
        <v>8</v>
      </c>
      <c r="C155" s="30" t="s">
        <v>27</v>
      </c>
      <c r="D155" s="30" t="s">
        <v>51</v>
      </c>
      <c r="E155" s="30" t="s">
        <v>146</v>
      </c>
      <c r="F155" s="30" t="s">
        <v>35</v>
      </c>
      <c r="G155" s="30" t="s">
        <v>20</v>
      </c>
      <c r="H155" s="30" t="s">
        <v>182</v>
      </c>
      <c r="I155" s="37" t="s">
        <v>195</v>
      </c>
      <c r="J155" s="33">
        <f>356-61.7</f>
        <v>294.3</v>
      </c>
      <c r="K155" s="33">
        <v>294.25</v>
      </c>
      <c r="L155" s="32">
        <f t="shared" si="2"/>
        <v>99.98301053346924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7"/>
      <c r="W155" s="17"/>
      <c r="X155" s="18"/>
      <c r="Y155" s="18"/>
      <c r="Z155" s="18"/>
      <c r="AA155" s="18"/>
      <c r="AB155" s="18"/>
      <c r="AC155" s="18"/>
      <c r="AD155" s="18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s="7" customFormat="1" ht="37.5" customHeight="1">
      <c r="A156" s="29">
        <v>147</v>
      </c>
      <c r="B156" s="30" t="s">
        <v>8</v>
      </c>
      <c r="C156" s="30" t="s">
        <v>27</v>
      </c>
      <c r="D156" s="30" t="s">
        <v>147</v>
      </c>
      <c r="E156" s="30" t="s">
        <v>95</v>
      </c>
      <c r="F156" s="30" t="s">
        <v>18</v>
      </c>
      <c r="G156" s="30" t="s">
        <v>20</v>
      </c>
      <c r="H156" s="30" t="s">
        <v>182</v>
      </c>
      <c r="I156" s="36" t="s">
        <v>72</v>
      </c>
      <c r="J156" s="33">
        <f>J157</f>
        <v>853.7</v>
      </c>
      <c r="K156" s="33">
        <f>K157</f>
        <v>853.7</v>
      </c>
      <c r="L156" s="32">
        <f t="shared" si="2"/>
        <v>100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7"/>
      <c r="X156" s="18"/>
      <c r="Y156" s="18"/>
      <c r="Z156" s="18"/>
      <c r="AA156" s="18"/>
      <c r="AB156" s="18"/>
      <c r="AC156" s="18"/>
      <c r="AD156" s="18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s="7" customFormat="1" ht="48" customHeight="1">
      <c r="A157" s="29">
        <v>148</v>
      </c>
      <c r="B157" s="30" t="s">
        <v>8</v>
      </c>
      <c r="C157" s="30" t="s">
        <v>27</v>
      </c>
      <c r="D157" s="30" t="s">
        <v>147</v>
      </c>
      <c r="E157" s="30" t="s">
        <v>95</v>
      </c>
      <c r="F157" s="30" t="s">
        <v>35</v>
      </c>
      <c r="G157" s="30" t="s">
        <v>20</v>
      </c>
      <c r="H157" s="30" t="s">
        <v>182</v>
      </c>
      <c r="I157" s="36" t="s">
        <v>193</v>
      </c>
      <c r="J157" s="32">
        <v>853.7</v>
      </c>
      <c r="K157" s="32">
        <v>853.7</v>
      </c>
      <c r="L157" s="32">
        <f t="shared" si="2"/>
        <v>100</v>
      </c>
      <c r="M157" s="16"/>
      <c r="N157" s="16"/>
      <c r="O157" s="16"/>
      <c r="P157" s="16"/>
      <c r="Q157" s="16"/>
      <c r="R157" s="16"/>
      <c r="S157" s="16"/>
      <c r="T157" s="16"/>
      <c r="U157" s="16"/>
      <c r="V157" s="17"/>
      <c r="W157" s="17"/>
      <c r="X157" s="18"/>
      <c r="Y157" s="18"/>
      <c r="Z157" s="18"/>
      <c r="AA157" s="18"/>
      <c r="AB157" s="18"/>
      <c r="AC157" s="18"/>
      <c r="AD157" s="18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s="7" customFormat="1" ht="54" customHeight="1">
      <c r="A158" s="29">
        <v>149</v>
      </c>
      <c r="B158" s="30" t="s">
        <v>8</v>
      </c>
      <c r="C158" s="30" t="s">
        <v>27</v>
      </c>
      <c r="D158" s="30" t="s">
        <v>147</v>
      </c>
      <c r="E158" s="30" t="s">
        <v>33</v>
      </c>
      <c r="F158" s="30" t="s">
        <v>18</v>
      </c>
      <c r="G158" s="30" t="s">
        <v>20</v>
      </c>
      <c r="H158" s="30" t="s">
        <v>182</v>
      </c>
      <c r="I158" s="37" t="s">
        <v>192</v>
      </c>
      <c r="J158" s="33">
        <f>J159</f>
        <v>5.2</v>
      </c>
      <c r="K158" s="33">
        <f>K159</f>
        <v>5.2</v>
      </c>
      <c r="L158" s="32">
        <f t="shared" si="2"/>
        <v>100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7"/>
      <c r="W158" s="17"/>
      <c r="X158" s="18"/>
      <c r="Y158" s="18"/>
      <c r="Z158" s="18"/>
      <c r="AA158" s="18"/>
      <c r="AB158" s="18"/>
      <c r="AC158" s="18"/>
      <c r="AD158" s="18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s="7" customFormat="1" ht="66" customHeight="1">
      <c r="A159" s="29">
        <v>150</v>
      </c>
      <c r="B159" s="30" t="s">
        <v>8</v>
      </c>
      <c r="C159" s="30" t="s">
        <v>27</v>
      </c>
      <c r="D159" s="30" t="s">
        <v>147</v>
      </c>
      <c r="E159" s="30" t="s">
        <v>33</v>
      </c>
      <c r="F159" s="30" t="s">
        <v>35</v>
      </c>
      <c r="G159" s="30" t="s">
        <v>20</v>
      </c>
      <c r="H159" s="30" t="s">
        <v>182</v>
      </c>
      <c r="I159" s="37" t="s">
        <v>191</v>
      </c>
      <c r="J159" s="32">
        <v>5.2</v>
      </c>
      <c r="K159" s="32">
        <v>5.2</v>
      </c>
      <c r="L159" s="32">
        <f t="shared" si="2"/>
        <v>100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7"/>
      <c r="W159" s="17"/>
      <c r="X159" s="18"/>
      <c r="Y159" s="18"/>
      <c r="Z159" s="18"/>
      <c r="AA159" s="18"/>
      <c r="AB159" s="18"/>
      <c r="AC159" s="18"/>
      <c r="AD159" s="18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s="7" customFormat="1" ht="24.75" customHeight="1">
      <c r="A160" s="29">
        <v>151</v>
      </c>
      <c r="B160" s="30" t="s">
        <v>8</v>
      </c>
      <c r="C160" s="30" t="s">
        <v>27</v>
      </c>
      <c r="D160" s="30" t="s">
        <v>151</v>
      </c>
      <c r="E160" s="30" t="s">
        <v>19</v>
      </c>
      <c r="F160" s="30" t="s">
        <v>18</v>
      </c>
      <c r="G160" s="30" t="s">
        <v>20</v>
      </c>
      <c r="H160" s="30" t="s">
        <v>182</v>
      </c>
      <c r="I160" s="34" t="s">
        <v>57</v>
      </c>
      <c r="J160" s="33">
        <f>J161+J163+J165</f>
        <v>42289.24</v>
      </c>
      <c r="K160" s="33">
        <f>K161+K163+K165</f>
        <v>42272.81999999999</v>
      </c>
      <c r="L160" s="32">
        <f t="shared" si="2"/>
        <v>99.96117215632154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7"/>
      <c r="W160" s="17"/>
      <c r="X160" s="18"/>
      <c r="Y160" s="18"/>
      <c r="Z160" s="18"/>
      <c r="AA160" s="18"/>
      <c r="AB160" s="18"/>
      <c r="AC160" s="18"/>
      <c r="AD160" s="18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s="7" customFormat="1" ht="51" customHeight="1">
      <c r="A161" s="29">
        <v>152</v>
      </c>
      <c r="B161" s="30" t="s">
        <v>8</v>
      </c>
      <c r="C161" s="30" t="s">
        <v>27</v>
      </c>
      <c r="D161" s="30" t="s">
        <v>151</v>
      </c>
      <c r="E161" s="30" t="s">
        <v>152</v>
      </c>
      <c r="F161" s="30" t="s">
        <v>18</v>
      </c>
      <c r="G161" s="30" t="s">
        <v>20</v>
      </c>
      <c r="H161" s="30" t="s">
        <v>182</v>
      </c>
      <c r="I161" s="36" t="s">
        <v>153</v>
      </c>
      <c r="J161" s="33">
        <f>J162</f>
        <v>32767.7</v>
      </c>
      <c r="K161" s="33">
        <f>K162</f>
        <v>32751.28</v>
      </c>
      <c r="L161" s="32">
        <f t="shared" si="2"/>
        <v>99.94988967794505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7"/>
      <c r="W161" s="17"/>
      <c r="X161" s="18"/>
      <c r="Y161" s="18"/>
      <c r="Z161" s="18"/>
      <c r="AA161" s="18"/>
      <c r="AB161" s="18"/>
      <c r="AC161" s="18"/>
      <c r="AD161" s="18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s="7" customFormat="1" ht="67.5" customHeight="1">
      <c r="A162" s="29">
        <v>153</v>
      </c>
      <c r="B162" s="30" t="s">
        <v>8</v>
      </c>
      <c r="C162" s="30" t="s">
        <v>27</v>
      </c>
      <c r="D162" s="30" t="s">
        <v>151</v>
      </c>
      <c r="E162" s="30" t="s">
        <v>152</v>
      </c>
      <c r="F162" s="30" t="s">
        <v>35</v>
      </c>
      <c r="G162" s="30" t="s">
        <v>20</v>
      </c>
      <c r="H162" s="30" t="s">
        <v>182</v>
      </c>
      <c r="I162" s="36" t="s">
        <v>154</v>
      </c>
      <c r="J162" s="33">
        <v>32767.7</v>
      </c>
      <c r="K162" s="33">
        <v>32751.28</v>
      </c>
      <c r="L162" s="32">
        <f t="shared" si="2"/>
        <v>99.94988967794505</v>
      </c>
      <c r="M162" s="16"/>
      <c r="N162" s="16"/>
      <c r="O162" s="16"/>
      <c r="P162" s="16"/>
      <c r="Q162" s="16"/>
      <c r="R162" s="16"/>
      <c r="S162" s="16"/>
      <c r="T162" s="16"/>
      <c r="U162" s="16"/>
      <c r="V162" s="17"/>
      <c r="W162" s="17"/>
      <c r="X162" s="18"/>
      <c r="Y162" s="18"/>
      <c r="Z162" s="18"/>
      <c r="AA162" s="18"/>
      <c r="AB162" s="18"/>
      <c r="AC162" s="18"/>
      <c r="AD162" s="18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s="7" customFormat="1" ht="40.5" customHeight="1">
      <c r="A163" s="29">
        <v>154</v>
      </c>
      <c r="B163" s="30" t="s">
        <v>8</v>
      </c>
      <c r="C163" s="30" t="s">
        <v>27</v>
      </c>
      <c r="D163" s="30" t="s">
        <v>272</v>
      </c>
      <c r="E163" s="30" t="s">
        <v>273</v>
      </c>
      <c r="F163" s="30" t="s">
        <v>18</v>
      </c>
      <c r="G163" s="30" t="s">
        <v>20</v>
      </c>
      <c r="H163" s="30" t="s">
        <v>182</v>
      </c>
      <c r="I163" s="36" t="s">
        <v>271</v>
      </c>
      <c r="J163" s="33">
        <f>J164</f>
        <v>1458.34</v>
      </c>
      <c r="K163" s="33">
        <f>K164</f>
        <v>1458.34</v>
      </c>
      <c r="L163" s="32">
        <f t="shared" si="2"/>
        <v>100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7"/>
      <c r="W163" s="17"/>
      <c r="X163" s="18"/>
      <c r="Y163" s="18"/>
      <c r="Z163" s="18"/>
      <c r="AA163" s="18"/>
      <c r="AB163" s="18"/>
      <c r="AC163" s="18"/>
      <c r="AD163" s="18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s="7" customFormat="1" ht="40.5" customHeight="1">
      <c r="A164" s="29">
        <v>155</v>
      </c>
      <c r="B164" s="30" t="s">
        <v>8</v>
      </c>
      <c r="C164" s="30" t="s">
        <v>27</v>
      </c>
      <c r="D164" s="30" t="s">
        <v>272</v>
      </c>
      <c r="E164" s="30" t="s">
        <v>273</v>
      </c>
      <c r="F164" s="30" t="s">
        <v>35</v>
      </c>
      <c r="G164" s="30" t="s">
        <v>20</v>
      </c>
      <c r="H164" s="30" t="s">
        <v>182</v>
      </c>
      <c r="I164" s="36" t="s">
        <v>274</v>
      </c>
      <c r="J164" s="40">
        <v>1458.34</v>
      </c>
      <c r="K164" s="33">
        <v>1458.34</v>
      </c>
      <c r="L164" s="32">
        <f t="shared" si="2"/>
        <v>100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7"/>
      <c r="X164" s="18"/>
      <c r="Y164" s="18"/>
      <c r="Z164" s="18"/>
      <c r="AA164" s="18"/>
      <c r="AB164" s="18"/>
      <c r="AC164" s="18"/>
      <c r="AD164" s="18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s="7" customFormat="1" ht="31.5" customHeight="1">
      <c r="A165" s="29">
        <v>156</v>
      </c>
      <c r="B165" s="30" t="s">
        <v>8</v>
      </c>
      <c r="C165" s="30" t="s">
        <v>27</v>
      </c>
      <c r="D165" s="30" t="s">
        <v>276</v>
      </c>
      <c r="E165" s="30" t="s">
        <v>112</v>
      </c>
      <c r="F165" s="30" t="s">
        <v>18</v>
      </c>
      <c r="G165" s="30" t="s">
        <v>20</v>
      </c>
      <c r="H165" s="30" t="s">
        <v>182</v>
      </c>
      <c r="I165" s="36" t="s">
        <v>275</v>
      </c>
      <c r="J165" s="33">
        <f>J166</f>
        <v>8063.2</v>
      </c>
      <c r="K165" s="33">
        <f>K166</f>
        <v>8063.2</v>
      </c>
      <c r="L165" s="32">
        <f t="shared" si="2"/>
        <v>100</v>
      </c>
      <c r="M165" s="16"/>
      <c r="N165" s="16"/>
      <c r="O165" s="16"/>
      <c r="P165" s="16"/>
      <c r="Q165" s="16"/>
      <c r="R165" s="16"/>
      <c r="S165" s="16"/>
      <c r="T165" s="16"/>
      <c r="U165" s="16"/>
      <c r="V165" s="17"/>
      <c r="W165" s="17"/>
      <c r="X165" s="18"/>
      <c r="Y165" s="18"/>
      <c r="Z165" s="18"/>
      <c r="AA165" s="18"/>
      <c r="AB165" s="18"/>
      <c r="AC165" s="18"/>
      <c r="AD165" s="18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s="7" customFormat="1" ht="36.75" customHeight="1">
      <c r="A166" s="29">
        <v>157</v>
      </c>
      <c r="B166" s="30" t="s">
        <v>8</v>
      </c>
      <c r="C166" s="30" t="s">
        <v>27</v>
      </c>
      <c r="D166" s="30" t="s">
        <v>276</v>
      </c>
      <c r="E166" s="30" t="s">
        <v>112</v>
      </c>
      <c r="F166" s="30" t="s">
        <v>35</v>
      </c>
      <c r="G166" s="30" t="s">
        <v>20</v>
      </c>
      <c r="H166" s="30" t="s">
        <v>182</v>
      </c>
      <c r="I166" s="36" t="s">
        <v>277</v>
      </c>
      <c r="J166" s="40">
        <f>J167+J168</f>
        <v>8063.2</v>
      </c>
      <c r="K166" s="40">
        <f>K167+K168</f>
        <v>8063.2</v>
      </c>
      <c r="L166" s="32">
        <f t="shared" si="2"/>
        <v>100</v>
      </c>
      <c r="M166" s="16"/>
      <c r="N166" s="16"/>
      <c r="O166" s="16"/>
      <c r="P166" s="16"/>
      <c r="Q166" s="16"/>
      <c r="R166" s="16"/>
      <c r="S166" s="16"/>
      <c r="T166" s="16"/>
      <c r="U166" s="16"/>
      <c r="V166" s="17"/>
      <c r="W166" s="17"/>
      <c r="X166" s="18"/>
      <c r="Y166" s="18"/>
      <c r="Z166" s="18"/>
      <c r="AA166" s="18"/>
      <c r="AB166" s="18"/>
      <c r="AC166" s="18"/>
      <c r="AD166" s="18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s="7" customFormat="1" ht="87" customHeight="1">
      <c r="A167" s="29">
        <v>158</v>
      </c>
      <c r="B167" s="30" t="s">
        <v>8</v>
      </c>
      <c r="C167" s="30" t="s">
        <v>27</v>
      </c>
      <c r="D167" s="30" t="s">
        <v>276</v>
      </c>
      <c r="E167" s="30" t="s">
        <v>112</v>
      </c>
      <c r="F167" s="30" t="s">
        <v>35</v>
      </c>
      <c r="G167" s="30" t="s">
        <v>278</v>
      </c>
      <c r="H167" s="30" t="s">
        <v>182</v>
      </c>
      <c r="I167" s="36" t="s">
        <v>279</v>
      </c>
      <c r="J167" s="40">
        <v>5000</v>
      </c>
      <c r="K167" s="33">
        <v>5000</v>
      </c>
      <c r="L167" s="32">
        <f t="shared" si="2"/>
        <v>100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7"/>
      <c r="W167" s="17"/>
      <c r="X167" s="18"/>
      <c r="Y167" s="18"/>
      <c r="Z167" s="18"/>
      <c r="AA167" s="18"/>
      <c r="AB167" s="18"/>
      <c r="AC167" s="18"/>
      <c r="AD167" s="18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s="7" customFormat="1" ht="80.25" customHeight="1">
      <c r="A168" s="29">
        <v>159</v>
      </c>
      <c r="B168" s="30" t="s">
        <v>8</v>
      </c>
      <c r="C168" s="30" t="s">
        <v>27</v>
      </c>
      <c r="D168" s="30" t="s">
        <v>276</v>
      </c>
      <c r="E168" s="30" t="s">
        <v>112</v>
      </c>
      <c r="F168" s="30" t="s">
        <v>35</v>
      </c>
      <c r="G168" s="30" t="s">
        <v>308</v>
      </c>
      <c r="H168" s="30" t="s">
        <v>182</v>
      </c>
      <c r="I168" s="37" t="s">
        <v>309</v>
      </c>
      <c r="J168" s="33">
        <v>3063.2</v>
      </c>
      <c r="K168" s="33">
        <v>3063.2</v>
      </c>
      <c r="L168" s="32">
        <f t="shared" si="2"/>
        <v>100</v>
      </c>
      <c r="M168" s="16"/>
      <c r="N168" s="16"/>
      <c r="O168" s="16"/>
      <c r="P168" s="16"/>
      <c r="Q168" s="16"/>
      <c r="R168" s="16"/>
      <c r="S168" s="16"/>
      <c r="T168" s="16"/>
      <c r="U168" s="16"/>
      <c r="V168" s="17"/>
      <c r="W168" s="17"/>
      <c r="X168" s="18"/>
      <c r="Y168" s="18"/>
      <c r="Z168" s="18"/>
      <c r="AA168" s="18"/>
      <c r="AB168" s="18"/>
      <c r="AC168" s="18"/>
      <c r="AD168" s="18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s="7" customFormat="1" ht="27.75" customHeight="1">
      <c r="A169" s="29">
        <v>160</v>
      </c>
      <c r="B169" s="30" t="s">
        <v>8</v>
      </c>
      <c r="C169" s="30" t="s">
        <v>292</v>
      </c>
      <c r="D169" s="30" t="s">
        <v>18</v>
      </c>
      <c r="E169" s="30" t="s">
        <v>19</v>
      </c>
      <c r="F169" s="30" t="s">
        <v>18</v>
      </c>
      <c r="G169" s="30" t="s">
        <v>20</v>
      </c>
      <c r="H169" s="30" t="s">
        <v>19</v>
      </c>
      <c r="I169" s="36" t="s">
        <v>291</v>
      </c>
      <c r="J169" s="40">
        <f>J170</f>
        <v>954</v>
      </c>
      <c r="K169" s="40">
        <f>K170</f>
        <v>954</v>
      </c>
      <c r="L169" s="32">
        <f t="shared" si="2"/>
        <v>100</v>
      </c>
      <c r="M169" s="16"/>
      <c r="N169" s="16"/>
      <c r="O169" s="16"/>
      <c r="P169" s="16"/>
      <c r="Q169" s="16"/>
      <c r="R169" s="16"/>
      <c r="S169" s="16"/>
      <c r="T169" s="16"/>
      <c r="U169" s="16"/>
      <c r="V169" s="17"/>
      <c r="W169" s="17"/>
      <c r="X169" s="18"/>
      <c r="Y169" s="18"/>
      <c r="Z169" s="18"/>
      <c r="AA169" s="18"/>
      <c r="AB169" s="18"/>
      <c r="AC169" s="18"/>
      <c r="AD169" s="18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s="7" customFormat="1" ht="42" customHeight="1">
      <c r="A170" s="29">
        <v>161</v>
      </c>
      <c r="B170" s="30" t="s">
        <v>8</v>
      </c>
      <c r="C170" s="30" t="s">
        <v>292</v>
      </c>
      <c r="D170" s="30" t="s">
        <v>35</v>
      </c>
      <c r="E170" s="30" t="s">
        <v>19</v>
      </c>
      <c r="F170" s="30" t="s">
        <v>35</v>
      </c>
      <c r="G170" s="30" t="s">
        <v>20</v>
      </c>
      <c r="H170" s="30" t="s">
        <v>182</v>
      </c>
      <c r="I170" s="36" t="s">
        <v>293</v>
      </c>
      <c r="J170" s="40">
        <f>J171</f>
        <v>954</v>
      </c>
      <c r="K170" s="40">
        <f>K171</f>
        <v>954</v>
      </c>
      <c r="L170" s="32">
        <f t="shared" si="2"/>
        <v>100</v>
      </c>
      <c r="M170" s="16"/>
      <c r="N170" s="16"/>
      <c r="O170" s="16"/>
      <c r="P170" s="16"/>
      <c r="Q170" s="16"/>
      <c r="R170" s="16"/>
      <c r="S170" s="16"/>
      <c r="T170" s="16"/>
      <c r="U170" s="16"/>
      <c r="V170" s="17"/>
      <c r="W170" s="17"/>
      <c r="X170" s="18"/>
      <c r="Y170" s="18"/>
      <c r="Z170" s="18"/>
      <c r="AA170" s="18"/>
      <c r="AB170" s="18"/>
      <c r="AC170" s="18"/>
      <c r="AD170" s="18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s="7" customFormat="1" ht="42" customHeight="1">
      <c r="A171" s="29">
        <v>162</v>
      </c>
      <c r="B171" s="30" t="s">
        <v>8</v>
      </c>
      <c r="C171" s="30" t="s">
        <v>292</v>
      </c>
      <c r="D171" s="30" t="s">
        <v>35</v>
      </c>
      <c r="E171" s="30" t="s">
        <v>36</v>
      </c>
      <c r="F171" s="30" t="s">
        <v>35</v>
      </c>
      <c r="G171" s="30" t="s">
        <v>20</v>
      </c>
      <c r="H171" s="30" t="s">
        <v>182</v>
      </c>
      <c r="I171" s="36" t="s">
        <v>293</v>
      </c>
      <c r="J171" s="40">
        <v>954</v>
      </c>
      <c r="K171" s="33">
        <v>954</v>
      </c>
      <c r="L171" s="32">
        <f t="shared" si="2"/>
        <v>100</v>
      </c>
      <c r="M171" s="16"/>
      <c r="N171" s="16"/>
      <c r="O171" s="16"/>
      <c r="P171" s="16"/>
      <c r="Q171" s="16"/>
      <c r="R171" s="16"/>
      <c r="S171" s="16"/>
      <c r="T171" s="16"/>
      <c r="U171" s="16"/>
      <c r="V171" s="17"/>
      <c r="W171" s="17"/>
      <c r="X171" s="18"/>
      <c r="Y171" s="18"/>
      <c r="Z171" s="18"/>
      <c r="AA171" s="18"/>
      <c r="AB171" s="18"/>
      <c r="AC171" s="18"/>
      <c r="AD171" s="18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s="7" customFormat="1" ht="67.5" customHeight="1">
      <c r="A172" s="29">
        <v>163</v>
      </c>
      <c r="B172" s="30" t="s">
        <v>8</v>
      </c>
      <c r="C172" s="30" t="s">
        <v>222</v>
      </c>
      <c r="D172" s="30" t="s">
        <v>18</v>
      </c>
      <c r="E172" s="30" t="s">
        <v>19</v>
      </c>
      <c r="F172" s="30" t="s">
        <v>18</v>
      </c>
      <c r="G172" s="30" t="s">
        <v>20</v>
      </c>
      <c r="H172" s="30" t="s">
        <v>19</v>
      </c>
      <c r="I172" s="36" t="s">
        <v>223</v>
      </c>
      <c r="J172" s="33">
        <f>J173</f>
        <v>103.62</v>
      </c>
      <c r="K172" s="33">
        <f>K173</f>
        <v>103.62</v>
      </c>
      <c r="L172" s="32">
        <f t="shared" si="2"/>
        <v>100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7"/>
      <c r="X172" s="18"/>
      <c r="Y172" s="18"/>
      <c r="Z172" s="18"/>
      <c r="AA172" s="18"/>
      <c r="AB172" s="18"/>
      <c r="AC172" s="18"/>
      <c r="AD172" s="18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s="7" customFormat="1" ht="81.75" customHeight="1">
      <c r="A173" s="29">
        <v>164</v>
      </c>
      <c r="B173" s="30" t="s">
        <v>8</v>
      </c>
      <c r="C173" s="30" t="s">
        <v>222</v>
      </c>
      <c r="D173" s="30" t="s">
        <v>18</v>
      </c>
      <c r="E173" s="30" t="s">
        <v>19</v>
      </c>
      <c r="F173" s="30" t="s">
        <v>18</v>
      </c>
      <c r="G173" s="30" t="s">
        <v>20</v>
      </c>
      <c r="H173" s="30" t="s">
        <v>182</v>
      </c>
      <c r="I173" s="36" t="s">
        <v>221</v>
      </c>
      <c r="J173" s="33">
        <f>J174</f>
        <v>103.62</v>
      </c>
      <c r="K173" s="33">
        <f>K174</f>
        <v>103.62</v>
      </c>
      <c r="L173" s="32">
        <f t="shared" si="2"/>
        <v>100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7"/>
      <c r="W173" s="17"/>
      <c r="X173" s="18"/>
      <c r="Y173" s="18"/>
      <c r="Z173" s="18"/>
      <c r="AA173" s="18"/>
      <c r="AB173" s="18"/>
      <c r="AC173" s="18"/>
      <c r="AD173" s="18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s="7" customFormat="1" ht="81.75" customHeight="1">
      <c r="A174" s="29">
        <v>165</v>
      </c>
      <c r="B174" s="30" t="s">
        <v>8</v>
      </c>
      <c r="C174" s="30" t="s">
        <v>222</v>
      </c>
      <c r="D174" s="30" t="s">
        <v>18</v>
      </c>
      <c r="E174" s="30" t="s">
        <v>19</v>
      </c>
      <c r="F174" s="30" t="s">
        <v>35</v>
      </c>
      <c r="G174" s="30" t="s">
        <v>20</v>
      </c>
      <c r="H174" s="30" t="s">
        <v>182</v>
      </c>
      <c r="I174" s="36" t="s">
        <v>224</v>
      </c>
      <c r="J174" s="33">
        <f>J178+J175</f>
        <v>103.62</v>
      </c>
      <c r="K174" s="33">
        <f>K178+K175</f>
        <v>103.62</v>
      </c>
      <c r="L174" s="32">
        <f t="shared" si="2"/>
        <v>100</v>
      </c>
      <c r="M174" s="16"/>
      <c r="N174" s="16"/>
      <c r="O174" s="16"/>
      <c r="P174" s="16"/>
      <c r="Q174" s="16"/>
      <c r="R174" s="16"/>
      <c r="S174" s="16"/>
      <c r="T174" s="16"/>
      <c r="U174" s="16"/>
      <c r="V174" s="17"/>
      <c r="W174" s="17"/>
      <c r="X174" s="18"/>
      <c r="Y174" s="18"/>
      <c r="Z174" s="18"/>
      <c r="AA174" s="18"/>
      <c r="AB174" s="18"/>
      <c r="AC174" s="18"/>
      <c r="AD174" s="18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s="7" customFormat="1" ht="35.25" customHeight="1">
      <c r="A175" s="29">
        <v>166</v>
      </c>
      <c r="B175" s="30" t="s">
        <v>8</v>
      </c>
      <c r="C175" s="30" t="s">
        <v>222</v>
      </c>
      <c r="D175" s="30" t="s">
        <v>35</v>
      </c>
      <c r="E175" s="30" t="s">
        <v>19</v>
      </c>
      <c r="F175" s="30" t="s">
        <v>35</v>
      </c>
      <c r="G175" s="30" t="s">
        <v>20</v>
      </c>
      <c r="H175" s="30" t="s">
        <v>182</v>
      </c>
      <c r="I175" s="36" t="s">
        <v>250</v>
      </c>
      <c r="J175" s="33">
        <f>J176+J177</f>
        <v>102.61</v>
      </c>
      <c r="K175" s="33">
        <f>K176+K177</f>
        <v>102.61</v>
      </c>
      <c r="L175" s="32">
        <f t="shared" si="2"/>
        <v>100</v>
      </c>
      <c r="M175" s="16"/>
      <c r="N175" s="16"/>
      <c r="O175" s="16"/>
      <c r="P175" s="16"/>
      <c r="Q175" s="16"/>
      <c r="R175" s="16"/>
      <c r="S175" s="16"/>
      <c r="T175" s="16"/>
      <c r="U175" s="16"/>
      <c r="V175" s="17"/>
      <c r="W175" s="17"/>
      <c r="X175" s="18"/>
      <c r="Y175" s="18"/>
      <c r="Z175" s="18"/>
      <c r="AA175" s="18"/>
      <c r="AB175" s="18"/>
      <c r="AC175" s="18"/>
      <c r="AD175" s="18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s="7" customFormat="1" ht="35.25" customHeight="1">
      <c r="A176" s="29">
        <v>167</v>
      </c>
      <c r="B176" s="30" t="s">
        <v>8</v>
      </c>
      <c r="C176" s="30" t="s">
        <v>222</v>
      </c>
      <c r="D176" s="30" t="s">
        <v>35</v>
      </c>
      <c r="E176" s="30" t="s">
        <v>60</v>
      </c>
      <c r="F176" s="30" t="s">
        <v>35</v>
      </c>
      <c r="G176" s="30" t="s">
        <v>20</v>
      </c>
      <c r="H176" s="30" t="s">
        <v>182</v>
      </c>
      <c r="I176" s="36" t="s">
        <v>288</v>
      </c>
      <c r="J176" s="33">
        <v>102.59</v>
      </c>
      <c r="K176" s="33">
        <v>102.59</v>
      </c>
      <c r="L176" s="32">
        <f t="shared" si="2"/>
        <v>100</v>
      </c>
      <c r="M176" s="16"/>
      <c r="N176" s="16"/>
      <c r="O176" s="16"/>
      <c r="P176" s="16"/>
      <c r="Q176" s="16"/>
      <c r="R176" s="16"/>
      <c r="S176" s="16"/>
      <c r="T176" s="16"/>
      <c r="U176" s="16"/>
      <c r="V176" s="17"/>
      <c r="W176" s="17"/>
      <c r="X176" s="18"/>
      <c r="Y176" s="18"/>
      <c r="Z176" s="18"/>
      <c r="AA176" s="18"/>
      <c r="AB176" s="18"/>
      <c r="AC176" s="18"/>
      <c r="AD176" s="18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s="7" customFormat="1" ht="41.25" customHeight="1">
      <c r="A177" s="29">
        <v>168</v>
      </c>
      <c r="B177" s="30" t="s">
        <v>8</v>
      </c>
      <c r="C177" s="30" t="s">
        <v>222</v>
      </c>
      <c r="D177" s="30" t="s">
        <v>35</v>
      </c>
      <c r="E177" s="30" t="s">
        <v>36</v>
      </c>
      <c r="F177" s="30" t="s">
        <v>35</v>
      </c>
      <c r="G177" s="30" t="s">
        <v>20</v>
      </c>
      <c r="H177" s="30" t="s">
        <v>182</v>
      </c>
      <c r="I177" s="36" t="s">
        <v>251</v>
      </c>
      <c r="J177" s="33">
        <v>0.02</v>
      </c>
      <c r="K177" s="33">
        <v>0.02</v>
      </c>
      <c r="L177" s="32">
        <f t="shared" si="2"/>
        <v>100</v>
      </c>
      <c r="M177" s="16"/>
      <c r="N177" s="16"/>
      <c r="O177" s="16"/>
      <c r="P177" s="16"/>
      <c r="Q177" s="16"/>
      <c r="R177" s="16"/>
      <c r="S177" s="16"/>
      <c r="T177" s="16"/>
      <c r="U177" s="16"/>
      <c r="V177" s="17"/>
      <c r="W177" s="17"/>
      <c r="X177" s="18"/>
      <c r="Y177" s="18"/>
      <c r="Z177" s="18"/>
      <c r="AA177" s="18"/>
      <c r="AB177" s="18"/>
      <c r="AC177" s="18"/>
      <c r="AD177" s="18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s="7" customFormat="1" ht="72" customHeight="1">
      <c r="A178" s="29">
        <v>169</v>
      </c>
      <c r="B178" s="30" t="s">
        <v>8</v>
      </c>
      <c r="C178" s="30" t="s">
        <v>222</v>
      </c>
      <c r="D178" s="30" t="s">
        <v>147</v>
      </c>
      <c r="E178" s="30" t="s">
        <v>95</v>
      </c>
      <c r="F178" s="30" t="s">
        <v>35</v>
      </c>
      <c r="G178" s="30" t="s">
        <v>20</v>
      </c>
      <c r="H178" s="30" t="s">
        <v>182</v>
      </c>
      <c r="I178" s="36" t="s">
        <v>225</v>
      </c>
      <c r="J178" s="33">
        <v>1.01</v>
      </c>
      <c r="K178" s="33">
        <v>1.01</v>
      </c>
      <c r="L178" s="32">
        <f t="shared" si="2"/>
        <v>100</v>
      </c>
      <c r="M178" s="16"/>
      <c r="N178" s="16"/>
      <c r="O178" s="16"/>
      <c r="P178" s="16"/>
      <c r="Q178" s="16"/>
      <c r="R178" s="16"/>
      <c r="S178" s="16"/>
      <c r="T178" s="16"/>
      <c r="U178" s="16"/>
      <c r="V178" s="17"/>
      <c r="W178" s="17"/>
      <c r="X178" s="18"/>
      <c r="Y178" s="18"/>
      <c r="Z178" s="18"/>
      <c r="AA178" s="18"/>
      <c r="AB178" s="18"/>
      <c r="AC178" s="18"/>
      <c r="AD178" s="18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s="7" customFormat="1" ht="51" customHeight="1">
      <c r="A179" s="29">
        <v>170</v>
      </c>
      <c r="B179" s="30" t="s">
        <v>8</v>
      </c>
      <c r="C179" s="30" t="s">
        <v>226</v>
      </c>
      <c r="D179" s="30" t="s">
        <v>18</v>
      </c>
      <c r="E179" s="30" t="s">
        <v>19</v>
      </c>
      <c r="F179" s="30" t="s">
        <v>18</v>
      </c>
      <c r="G179" s="30" t="s">
        <v>20</v>
      </c>
      <c r="H179" s="30" t="s">
        <v>19</v>
      </c>
      <c r="I179" s="36" t="s">
        <v>227</v>
      </c>
      <c r="J179" s="33">
        <f>J180</f>
        <v>-759.3</v>
      </c>
      <c r="K179" s="33">
        <f>K180</f>
        <v>-759.31</v>
      </c>
      <c r="L179" s="32">
        <f t="shared" si="2"/>
        <v>100.0013170025023</v>
      </c>
      <c r="M179" s="16"/>
      <c r="N179" s="16"/>
      <c r="O179" s="16"/>
      <c r="P179" s="16"/>
      <c r="Q179" s="16"/>
      <c r="R179" s="16"/>
      <c r="S179" s="16"/>
      <c r="T179" s="16"/>
      <c r="U179" s="16"/>
      <c r="V179" s="17"/>
      <c r="W179" s="17"/>
      <c r="X179" s="18"/>
      <c r="Y179" s="18"/>
      <c r="Z179" s="18"/>
      <c r="AA179" s="18"/>
      <c r="AB179" s="18"/>
      <c r="AC179" s="18"/>
      <c r="AD179" s="18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s="7" customFormat="1" ht="51" customHeight="1">
      <c r="A180" s="29">
        <v>171</v>
      </c>
      <c r="B180" s="30" t="s">
        <v>8</v>
      </c>
      <c r="C180" s="30" t="s">
        <v>226</v>
      </c>
      <c r="D180" s="30" t="s">
        <v>18</v>
      </c>
      <c r="E180" s="30" t="s">
        <v>19</v>
      </c>
      <c r="F180" s="30" t="s">
        <v>35</v>
      </c>
      <c r="G180" s="30" t="s">
        <v>20</v>
      </c>
      <c r="H180" s="30" t="s">
        <v>182</v>
      </c>
      <c r="I180" s="36" t="s">
        <v>228</v>
      </c>
      <c r="J180" s="33">
        <f>J181+J182</f>
        <v>-759.3</v>
      </c>
      <c r="K180" s="33">
        <f>K181+K182</f>
        <v>-759.31</v>
      </c>
      <c r="L180" s="32">
        <f t="shared" si="2"/>
        <v>100.0013170025023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/>
      <c r="W180" s="17"/>
      <c r="X180" s="18"/>
      <c r="Y180" s="18"/>
      <c r="Z180" s="18"/>
      <c r="AA180" s="18"/>
      <c r="AB180" s="18"/>
      <c r="AC180" s="18"/>
      <c r="AD180" s="18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s="7" customFormat="1" ht="51" customHeight="1">
      <c r="A181" s="29">
        <v>172</v>
      </c>
      <c r="B181" s="30" t="s">
        <v>8</v>
      </c>
      <c r="C181" s="30" t="s">
        <v>226</v>
      </c>
      <c r="D181" s="30" t="s">
        <v>147</v>
      </c>
      <c r="E181" s="30" t="s">
        <v>95</v>
      </c>
      <c r="F181" s="30" t="s">
        <v>35</v>
      </c>
      <c r="G181" s="30" t="s">
        <v>20</v>
      </c>
      <c r="H181" s="30" t="s">
        <v>182</v>
      </c>
      <c r="I181" s="36" t="s">
        <v>229</v>
      </c>
      <c r="J181" s="33">
        <v>-1.01</v>
      </c>
      <c r="K181" s="33">
        <v>-1.01</v>
      </c>
      <c r="L181" s="32">
        <f t="shared" si="2"/>
        <v>100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7"/>
      <c r="W181" s="17"/>
      <c r="X181" s="18"/>
      <c r="Y181" s="18"/>
      <c r="Z181" s="18"/>
      <c r="AA181" s="18"/>
      <c r="AB181" s="18"/>
      <c r="AC181" s="18"/>
      <c r="AD181" s="18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s="7" customFormat="1" ht="51" customHeight="1">
      <c r="A182" s="29">
        <v>173</v>
      </c>
      <c r="B182" s="30" t="s">
        <v>8</v>
      </c>
      <c r="C182" s="30" t="s">
        <v>226</v>
      </c>
      <c r="D182" s="30" t="s">
        <v>231</v>
      </c>
      <c r="E182" s="30" t="s">
        <v>60</v>
      </c>
      <c r="F182" s="30" t="s">
        <v>35</v>
      </c>
      <c r="G182" s="30" t="s">
        <v>20</v>
      </c>
      <c r="H182" s="30" t="s">
        <v>182</v>
      </c>
      <c r="I182" s="36" t="s">
        <v>230</v>
      </c>
      <c r="J182" s="33">
        <v>-758.29</v>
      </c>
      <c r="K182" s="33">
        <v>-758.3</v>
      </c>
      <c r="L182" s="32">
        <f t="shared" si="2"/>
        <v>100.0013187566762</v>
      </c>
      <c r="M182" s="16"/>
      <c r="N182" s="16"/>
      <c r="O182" s="16"/>
      <c r="P182" s="16"/>
      <c r="Q182" s="16"/>
      <c r="R182" s="16"/>
      <c r="S182" s="16"/>
      <c r="T182" s="16"/>
      <c r="U182" s="16"/>
      <c r="V182" s="17"/>
      <c r="W182" s="17"/>
      <c r="X182" s="18"/>
      <c r="Y182" s="18"/>
      <c r="Z182" s="18"/>
      <c r="AA182" s="18"/>
      <c r="AB182" s="18"/>
      <c r="AC182" s="18"/>
      <c r="AD182" s="18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s="7" customFormat="1" ht="38.25" customHeight="1">
      <c r="A183" s="29">
        <v>174</v>
      </c>
      <c r="B183" s="30"/>
      <c r="C183" s="30"/>
      <c r="D183" s="30"/>
      <c r="E183" s="30"/>
      <c r="F183" s="30"/>
      <c r="G183" s="30"/>
      <c r="H183" s="30"/>
      <c r="I183" s="31" t="s">
        <v>198</v>
      </c>
      <c r="J183" s="33">
        <f>J9+J84</f>
        <v>591197.05</v>
      </c>
      <c r="K183" s="33">
        <f>K9+K84</f>
        <v>590862.8699999999</v>
      </c>
      <c r="L183" s="32">
        <f t="shared" si="2"/>
        <v>99.9434740075242</v>
      </c>
      <c r="M183" s="16"/>
      <c r="N183" s="16"/>
      <c r="O183" s="16"/>
      <c r="P183" s="16"/>
      <c r="Q183" s="16"/>
      <c r="R183" s="16"/>
      <c r="S183" s="16"/>
      <c r="T183" s="16"/>
      <c r="U183" s="16"/>
      <c r="V183" s="17"/>
      <c r="W183" s="17"/>
      <c r="X183" s="18"/>
      <c r="Y183" s="18"/>
      <c r="Z183" s="18"/>
      <c r="AA183" s="18"/>
      <c r="AB183" s="18"/>
      <c r="AC183" s="18"/>
      <c r="AD183" s="18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ht="15.75">
      <c r="A184" s="21"/>
    </row>
    <row r="185" ht="15.75">
      <c r="A185" s="21"/>
    </row>
    <row r="186" ht="15.75">
      <c r="A186" s="21"/>
    </row>
    <row r="187" ht="15.75">
      <c r="A187" s="21"/>
    </row>
  </sheetData>
  <sheetProtection/>
  <mergeCells count="10">
    <mergeCell ref="B4:K4"/>
    <mergeCell ref="J1:L1"/>
    <mergeCell ref="J2:L2"/>
    <mergeCell ref="L6:L7"/>
    <mergeCell ref="J6:J7"/>
    <mergeCell ref="K6:K7"/>
    <mergeCell ref="A3:L3"/>
    <mergeCell ref="A6:A7"/>
    <mergeCell ref="I6:I7"/>
    <mergeCell ref="B6:H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  <rowBreaks count="2" manualBreakCount="2">
    <brk id="120" max="11" man="1"/>
    <brk id="1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2019-11-15T03:14:31Z</cp:lastPrinted>
  <dcterms:created xsi:type="dcterms:W3CDTF">2012-10-11T11:27:54Z</dcterms:created>
  <dcterms:modified xsi:type="dcterms:W3CDTF">2020-02-27T04:45:42Z</dcterms:modified>
  <cp:category/>
  <cp:version/>
  <cp:contentType/>
  <cp:contentStatus/>
</cp:coreProperties>
</file>